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bookViews>
  <sheets>
    <sheet name="Balance G. Octubre 2021" sheetId="1" r:id="rId1"/>
    <sheet name="Anexos" sheetId="2" r:id="rId2"/>
    <sheet name="OCTUBRE" sheetId="4" r:id="rId3"/>
    <sheet name="Diciembre (2)" sheetId="7" state="hidden" r:id="rId4"/>
    <sheet name="Noviembre (2)" sheetId="9" r:id="rId5"/>
    <sheet name="Diciembre (3)" sheetId="8" r:id="rId6"/>
  </sheets>
  <externalReferences>
    <externalReference r:id="rId7"/>
  </externalReferences>
  <definedNames>
    <definedName name="_xlnm.Print_Area" localSheetId="1">Anexos!$A$1:$B$220</definedName>
    <definedName name="_xlnm.Print_Area" localSheetId="0">'Balance G. Octubre 2021'!$A$1:$B$59</definedName>
  </definedNames>
  <calcPr calcId="152511"/>
</workbook>
</file>

<file path=xl/calcChain.xml><?xml version="1.0" encoding="utf-8"?>
<calcChain xmlns="http://schemas.openxmlformats.org/spreadsheetml/2006/main">
  <c r="F18" i="4" l="1"/>
  <c r="F19" i="4"/>
  <c r="F20" i="4"/>
  <c r="F21" i="4"/>
  <c r="F22" i="4"/>
  <c r="F23" i="4"/>
  <c r="F24" i="4"/>
  <c r="F25" i="4"/>
  <c r="F26" i="4"/>
  <c r="F27" i="4"/>
  <c r="F28" i="4"/>
  <c r="F29" i="4"/>
  <c r="F30" i="4"/>
  <c r="F31" i="4"/>
  <c r="F32" i="4"/>
  <c r="F33" i="4"/>
  <c r="F34" i="4"/>
  <c r="F35" i="4"/>
  <c r="F36" i="4"/>
  <c r="F37" i="4"/>
  <c r="F38" i="4"/>
  <c r="F39" i="4"/>
  <c r="F40" i="4"/>
  <c r="E35" i="9" l="1"/>
  <c r="F35" i="9" s="1"/>
  <c r="G35" i="9" s="1"/>
  <c r="H35" i="9" s="1"/>
  <c r="E34" i="9"/>
  <c r="F34" i="9" s="1"/>
  <c r="G34" i="9" s="1"/>
  <c r="H34" i="9" s="1"/>
  <c r="E33" i="9"/>
  <c r="F33" i="9" s="1"/>
  <c r="G33" i="9" s="1"/>
  <c r="H33" i="9" s="1"/>
  <c r="E32" i="9"/>
  <c r="F32" i="9" s="1"/>
  <c r="G32" i="9" s="1"/>
  <c r="H32" i="9" s="1"/>
  <c r="E31" i="9"/>
  <c r="F31" i="9" s="1"/>
  <c r="G31" i="9" s="1"/>
  <c r="H31" i="9" s="1"/>
  <c r="E30" i="9"/>
  <c r="F30" i="9" s="1"/>
  <c r="G30" i="9" s="1"/>
  <c r="H30" i="9" s="1"/>
  <c r="E29" i="9"/>
  <c r="F29" i="9" s="1"/>
  <c r="G29" i="9" s="1"/>
  <c r="H29" i="9" s="1"/>
  <c r="E28" i="9"/>
  <c r="F28" i="9" s="1"/>
  <c r="G28" i="9" s="1"/>
  <c r="H28" i="9" s="1"/>
  <c r="E27" i="9"/>
  <c r="F27" i="9" s="1"/>
  <c r="G27" i="9" s="1"/>
  <c r="H27" i="9" s="1"/>
  <c r="E26" i="9"/>
  <c r="F26" i="9" s="1"/>
  <c r="G26" i="9" s="1"/>
  <c r="H26" i="9" s="1"/>
  <c r="E25" i="9"/>
  <c r="F25" i="9" s="1"/>
  <c r="G25" i="9" s="1"/>
  <c r="H25" i="9" s="1"/>
  <c r="E24" i="9"/>
  <c r="F24" i="9" s="1"/>
  <c r="G24" i="9" s="1"/>
  <c r="H24" i="9" s="1"/>
  <c r="E23" i="9"/>
  <c r="F23" i="9" s="1"/>
  <c r="G23" i="9" s="1"/>
  <c r="H23" i="9" s="1"/>
  <c r="E22" i="9"/>
  <c r="F22" i="9" s="1"/>
  <c r="G22" i="9" s="1"/>
  <c r="H22" i="9" s="1"/>
  <c r="E21" i="9"/>
  <c r="F21" i="9" s="1"/>
  <c r="G21" i="9" s="1"/>
  <c r="H21" i="9" s="1"/>
  <c r="E20" i="9"/>
  <c r="F20" i="9" s="1"/>
  <c r="G20" i="9" s="1"/>
  <c r="H20" i="9" s="1"/>
  <c r="E19" i="9"/>
  <c r="F19" i="9" s="1"/>
  <c r="G19" i="9" s="1"/>
  <c r="H19" i="9" s="1"/>
  <c r="E18" i="9"/>
  <c r="F18" i="9" s="1"/>
  <c r="G18" i="9" s="1"/>
  <c r="H18" i="9" s="1"/>
  <c r="E17" i="9"/>
  <c r="F17" i="9" s="1"/>
  <c r="G17" i="9" s="1"/>
  <c r="H17" i="9" s="1"/>
  <c r="E16" i="9"/>
  <c r="F16" i="9" s="1"/>
  <c r="G16" i="9" s="1"/>
  <c r="H16" i="9" s="1"/>
  <c r="E15" i="9"/>
  <c r="F15" i="9" s="1"/>
  <c r="G15" i="9" s="1"/>
  <c r="H15" i="9" s="1"/>
  <c r="E14" i="9"/>
  <c r="F14" i="9" s="1"/>
  <c r="G14" i="9" s="1"/>
  <c r="H14" i="9" s="1"/>
  <c r="E13" i="9"/>
  <c r="E12" i="9"/>
  <c r="F12" i="9" s="1"/>
  <c r="E37" i="9" l="1"/>
  <c r="F13" i="9"/>
  <c r="G13" i="9" s="1"/>
  <c r="G37" i="9" l="1"/>
  <c r="G38" i="9" s="1"/>
  <c r="H13" i="9"/>
  <c r="H36" i="9" s="1"/>
  <c r="G40" i="4"/>
  <c r="H40" i="4" s="1"/>
  <c r="G39" i="4"/>
  <c r="H39" i="4" s="1"/>
  <c r="G38" i="4"/>
  <c r="H38" i="4" s="1"/>
  <c r="G37" i="4"/>
  <c r="H37" i="4" s="1"/>
  <c r="G36" i="4"/>
  <c r="H36" i="4" s="1"/>
  <c r="G35" i="4"/>
  <c r="H35" i="4" s="1"/>
  <c r="G34" i="4"/>
  <c r="H34" i="4" s="1"/>
  <c r="G33" i="4"/>
  <c r="H33" i="4" s="1"/>
  <c r="G32" i="4"/>
  <c r="H32" i="4" s="1"/>
  <c r="G31" i="4"/>
  <c r="H31" i="4" s="1"/>
  <c r="G30" i="4"/>
  <c r="H30" i="4" s="1"/>
  <c r="G29" i="4"/>
  <c r="H29" i="4" s="1"/>
  <c r="G28" i="4"/>
  <c r="H28" i="4" s="1"/>
  <c r="G27" i="4"/>
  <c r="H27" i="4" s="1"/>
  <c r="G26" i="4"/>
  <c r="H26" i="4" s="1"/>
  <c r="G25" i="4"/>
  <c r="H25" i="4" s="1"/>
  <c r="G24" i="4"/>
  <c r="H24" i="4" s="1"/>
  <c r="G23" i="4"/>
  <c r="H23" i="4" s="1"/>
  <c r="G22" i="4"/>
  <c r="H22" i="4" s="1"/>
  <c r="G21" i="4"/>
  <c r="H21" i="4" s="1"/>
  <c r="G20" i="4"/>
  <c r="H20" i="4" s="1"/>
  <c r="G19" i="4"/>
  <c r="H19" i="4" s="1"/>
  <c r="E17" i="4"/>
  <c r="F17" i="4" s="1"/>
  <c r="G18" i="4" l="1"/>
  <c r="E12" i="8"/>
  <c r="G42" i="4" l="1"/>
  <c r="G43" i="4" s="1"/>
  <c r="H18" i="4"/>
  <c r="H17" i="4" s="1"/>
  <c r="B167" i="2"/>
  <c r="B169" i="2" s="1"/>
  <c r="E19" i="8"/>
  <c r="F19" i="8" s="1"/>
  <c r="G19" i="8" s="1"/>
  <c r="H19" i="8" s="1"/>
  <c r="E13" i="8"/>
  <c r="E15" i="8"/>
  <c r="F15" i="8" s="1"/>
  <c r="E16" i="8"/>
  <c r="F16" i="8" s="1"/>
  <c r="E18" i="8"/>
  <c r="F18" i="8" s="1"/>
  <c r="E27" i="8"/>
  <c r="F27" i="8" s="1"/>
  <c r="F12" i="8"/>
  <c r="E35" i="8"/>
  <c r="F35" i="8" s="1"/>
  <c r="G35" i="8" s="1"/>
  <c r="H35" i="8" s="1"/>
  <c r="E34" i="8"/>
  <c r="F34" i="8" s="1"/>
  <c r="G34" i="8" s="1"/>
  <c r="H34" i="8" s="1"/>
  <c r="E33" i="8"/>
  <c r="F33" i="8" s="1"/>
  <c r="G33" i="8" s="1"/>
  <c r="H33" i="8" s="1"/>
  <c r="E32" i="8"/>
  <c r="F32" i="8" s="1"/>
  <c r="G32" i="8" s="1"/>
  <c r="H32" i="8" s="1"/>
  <c r="E31" i="8"/>
  <c r="F31" i="8" s="1"/>
  <c r="G31" i="8" s="1"/>
  <c r="H31" i="8" s="1"/>
  <c r="E30" i="8"/>
  <c r="F30" i="8" s="1"/>
  <c r="G30" i="8" s="1"/>
  <c r="H30" i="8" s="1"/>
  <c r="E29" i="8"/>
  <c r="F29" i="8" s="1"/>
  <c r="G29" i="8" s="1"/>
  <c r="H29" i="8" s="1"/>
  <c r="E28" i="8"/>
  <c r="F28" i="8" s="1"/>
  <c r="G28" i="8" s="1"/>
  <c r="H28" i="8" s="1"/>
  <c r="E26" i="8"/>
  <c r="F26" i="8" s="1"/>
  <c r="G26" i="8" s="1"/>
  <c r="H26" i="8" s="1"/>
  <c r="E25" i="8"/>
  <c r="F25" i="8" s="1"/>
  <c r="G25" i="8" s="1"/>
  <c r="H25" i="8" s="1"/>
  <c r="E24" i="8"/>
  <c r="F24" i="8" s="1"/>
  <c r="E23" i="8"/>
  <c r="F23" i="8" s="1"/>
  <c r="G23" i="8" s="1"/>
  <c r="H23" i="8" s="1"/>
  <c r="E22" i="8"/>
  <c r="E21" i="8"/>
  <c r="F21" i="8" s="1"/>
  <c r="G21" i="8" s="1"/>
  <c r="H21" i="8" s="1"/>
  <c r="E20" i="8"/>
  <c r="F20" i="8" s="1"/>
  <c r="G20" i="8" s="1"/>
  <c r="H20" i="8" s="1"/>
  <c r="E17" i="8"/>
  <c r="F17" i="8" s="1"/>
  <c r="E14" i="8"/>
  <c r="F14" i="8" s="1"/>
  <c r="G14" i="8" s="1"/>
  <c r="H14" i="8" s="1"/>
  <c r="B157" i="2"/>
  <c r="B158" i="2"/>
  <c r="B153" i="2"/>
  <c r="F35" i="7"/>
  <c r="G35" i="7" s="1"/>
  <c r="H35" i="7" s="1"/>
  <c r="F34" i="7"/>
  <c r="G34" i="7" s="1"/>
  <c r="H34" i="7" s="1"/>
  <c r="F33" i="7"/>
  <c r="G33" i="7" s="1"/>
  <c r="H33" i="7" s="1"/>
  <c r="F32" i="7"/>
  <c r="G32" i="7" s="1"/>
  <c r="H32" i="7" s="1"/>
  <c r="F31" i="7"/>
  <c r="G31" i="7" s="1"/>
  <c r="H31" i="7" s="1"/>
  <c r="F30" i="7"/>
  <c r="G30" i="7" s="1"/>
  <c r="H30" i="7" s="1"/>
  <c r="F29" i="7"/>
  <c r="G29" i="7" s="1"/>
  <c r="H29" i="7" s="1"/>
  <c r="F28" i="7"/>
  <c r="G28" i="7" s="1"/>
  <c r="H28" i="7" s="1"/>
  <c r="F27" i="7"/>
  <c r="G27" i="7" s="1"/>
  <c r="H27" i="7" s="1"/>
  <c r="F26" i="7"/>
  <c r="G26" i="7" s="1"/>
  <c r="H26" i="7" s="1"/>
  <c r="F25" i="7"/>
  <c r="G25" i="7" s="1"/>
  <c r="H25" i="7" s="1"/>
  <c r="F24" i="7"/>
  <c r="G24" i="7" s="1"/>
  <c r="H24" i="7" s="1"/>
  <c r="F23" i="7"/>
  <c r="G23" i="7" s="1"/>
  <c r="H23" i="7" s="1"/>
  <c r="F22" i="7"/>
  <c r="G22" i="7" s="1"/>
  <c r="H22" i="7" s="1"/>
  <c r="F21" i="7"/>
  <c r="G21" i="7" s="1"/>
  <c r="H21" i="7" s="1"/>
  <c r="F20" i="7"/>
  <c r="G20" i="7" s="1"/>
  <c r="H20" i="7" s="1"/>
  <c r="F19" i="7"/>
  <c r="G19" i="7" s="1"/>
  <c r="H19" i="7" s="1"/>
  <c r="F18" i="7"/>
  <c r="G18" i="7" s="1"/>
  <c r="H18" i="7" s="1"/>
  <c r="F17" i="7"/>
  <c r="G17" i="7" s="1"/>
  <c r="H17" i="7" s="1"/>
  <c r="F16" i="7"/>
  <c r="G16" i="7" s="1"/>
  <c r="H16" i="7" s="1"/>
  <c r="F15" i="7"/>
  <c r="G15" i="7" s="1"/>
  <c r="H15" i="7" s="1"/>
  <c r="F14" i="7"/>
  <c r="G14" i="7" s="1"/>
  <c r="H14" i="7" s="1"/>
  <c r="F13" i="7"/>
  <c r="G13" i="7" s="1"/>
  <c r="F22" i="8" l="1"/>
  <c r="G22" i="8" s="1"/>
  <c r="H22" i="8" s="1"/>
  <c r="G15" i="8"/>
  <c r="H15" i="8" s="1"/>
  <c r="G27" i="8"/>
  <c r="H27" i="8" s="1"/>
  <c r="G18" i="8"/>
  <c r="H18" i="8" s="1"/>
  <c r="G17" i="8"/>
  <c r="H17" i="8" s="1"/>
  <c r="G16" i="8"/>
  <c r="H16" i="8" s="1"/>
  <c r="G24" i="8"/>
  <c r="H24" i="8" s="1"/>
  <c r="E37" i="8"/>
  <c r="H13" i="7"/>
  <c r="H36" i="7" s="1"/>
  <c r="I37" i="7" s="1"/>
  <c r="G36" i="7"/>
  <c r="G37" i="7" s="1"/>
  <c r="D159" i="2" l="1"/>
  <c r="D158" i="2"/>
  <c r="D157" i="2"/>
  <c r="D156" i="2"/>
  <c r="D155" i="2"/>
  <c r="D154" i="2"/>
  <c r="D153" i="2"/>
  <c r="D152" i="2"/>
  <c r="D151" i="2"/>
  <c r="D150" i="2"/>
  <c r="D149" i="2"/>
  <c r="D148" i="2"/>
  <c r="D147" i="2"/>
  <c r="D146" i="2"/>
  <c r="D145" i="2"/>
  <c r="D144" i="2"/>
  <c r="D143" i="2"/>
  <c r="D142" i="2"/>
  <c r="D141" i="2"/>
  <c r="D140" i="2"/>
  <c r="D139" i="2"/>
  <c r="D138" i="2"/>
  <c r="D160" i="2" l="1"/>
  <c r="B159" i="2"/>
  <c r="B139" i="2"/>
  <c r="B140" i="2"/>
  <c r="B141" i="2"/>
  <c r="B142" i="2"/>
  <c r="B143" i="2"/>
  <c r="B144" i="2"/>
  <c r="B145" i="2"/>
  <c r="B146" i="2"/>
  <c r="B147" i="2"/>
  <c r="B148" i="2"/>
  <c r="B149" i="2"/>
  <c r="B150" i="2"/>
  <c r="B151" i="2"/>
  <c r="B152" i="2"/>
  <c r="B154" i="2"/>
  <c r="B155" i="2"/>
  <c r="B156" i="2"/>
  <c r="B138" i="2"/>
  <c r="B161" i="2" l="1"/>
  <c r="D220" i="2"/>
  <c r="D215" i="2"/>
  <c r="D214" i="2"/>
  <c r="B212" i="2"/>
  <c r="B193" i="2"/>
  <c r="B178" i="2"/>
  <c r="B24" i="1"/>
  <c r="A167" i="2"/>
  <c r="A159" i="2"/>
  <c r="A158" i="2"/>
  <c r="A157" i="2"/>
  <c r="A156" i="2"/>
  <c r="A155" i="2"/>
  <c r="A154" i="2"/>
  <c r="A153" i="2"/>
  <c r="A152" i="2"/>
  <c r="A151" i="2"/>
  <c r="A150" i="2"/>
  <c r="A149" i="2"/>
  <c r="A148" i="2"/>
  <c r="A147" i="2"/>
  <c r="A146" i="2"/>
  <c r="A145" i="2"/>
  <c r="A144" i="2"/>
  <c r="A143" i="2"/>
  <c r="A142" i="2"/>
  <c r="A141" i="2"/>
  <c r="A140" i="2"/>
  <c r="A139" i="2"/>
  <c r="A138" i="2"/>
  <c r="B127" i="2"/>
  <c r="B184" i="2" l="1"/>
  <c r="B31" i="1"/>
  <c r="B32" i="1" s="1"/>
  <c r="B37" i="1" s="1"/>
  <c r="B23" i="1"/>
  <c r="B25" i="1" s="1"/>
  <c r="D219" i="2"/>
  <c r="F13" i="8" l="1"/>
  <c r="G13" i="8" s="1"/>
  <c r="G37" i="8" l="1"/>
  <c r="H13" i="8"/>
  <c r="H36" i="8" s="1"/>
  <c r="I37" i="8" s="1"/>
  <c r="B20" i="1"/>
  <c r="B27" i="1" l="1"/>
  <c r="B40" i="1" s="1"/>
  <c r="B42" i="1" l="1"/>
  <c r="B44" i="1" s="1"/>
  <c r="B192" i="2"/>
  <c r="B194" i="2" s="1"/>
</calcChain>
</file>

<file path=xl/sharedStrings.xml><?xml version="1.0" encoding="utf-8"?>
<sst xmlns="http://schemas.openxmlformats.org/spreadsheetml/2006/main" count="386" uniqueCount="297">
  <si>
    <t xml:space="preserve"> Contraloría General de la República</t>
  </si>
  <si>
    <t>Balance General</t>
  </si>
  <si>
    <t>( VALORES EN RD$)</t>
  </si>
  <si>
    <t>ACTIVOS</t>
  </si>
  <si>
    <t xml:space="preserve">ACTIVOS CORRIENTES </t>
  </si>
  <si>
    <t xml:space="preserve">DISPONIBILIDADES EN CAJA Y BANCOS                                                 </t>
  </si>
  <si>
    <t xml:space="preserve">INVENTARIOS                                                                                                                                                          </t>
  </si>
  <si>
    <t>TOTAL ACTIVOS CORRIENTES</t>
  </si>
  <si>
    <t>ACTIVOS NO CORRIENTES</t>
  </si>
  <si>
    <t>BIENES DE USO (ACTIVOS NO FINANCIEROS)</t>
  </si>
  <si>
    <t xml:space="preserve">BIENES INTANGIBLES </t>
  </si>
  <si>
    <t>TOTAL ACTIVOS NO CORRIENTES</t>
  </si>
  <si>
    <t>TOTAL ACTIVOS</t>
  </si>
  <si>
    <t>PASIVOS</t>
  </si>
  <si>
    <t>PASIVOS CORRIENTES</t>
  </si>
  <si>
    <t xml:space="preserve"> </t>
  </si>
  <si>
    <t xml:space="preserve">CUENTAS POR PAGAR A CORTO PLAZO </t>
  </si>
  <si>
    <t>TOTAL PASIVOS CORRIENTES</t>
  </si>
  <si>
    <t>PASIVOS NO CORRIENTES</t>
  </si>
  <si>
    <t>TOTAL PASIVOS NO CORRIENTES</t>
  </si>
  <si>
    <t>TOTAL PASIVOS</t>
  </si>
  <si>
    <t>PATRIMONIO</t>
  </si>
  <si>
    <t>PATRIMONIO INICIAL</t>
  </si>
  <si>
    <t>RESULTADO NETO DEL EJERCICIO</t>
  </si>
  <si>
    <t xml:space="preserve">TOTAL PATRIMONIO NETO  </t>
  </si>
  <si>
    <t>TOTAL PASIVOS Y PATRIMONIO</t>
  </si>
  <si>
    <t xml:space="preserve">                       Preparado Por :</t>
  </si>
  <si>
    <t>_____________________________________</t>
  </si>
  <si>
    <t xml:space="preserve"> Autorizado Por :</t>
  </si>
  <si>
    <t>Nota 1: PRINCIPALES PRINCIPIOS Y POLÍTICAS CONTABLES  GUBERNAMENTAL</t>
  </si>
  <si>
    <t>A) RESEÑA HISTORICA DE LA CONTRALORIA GENERAL DE LA REPUBLICA</t>
  </si>
  <si>
    <t xml:space="preserve"> El Sistema Nacional de Control de la República Dominicana descansa en la actualidad en dos pilares fundamentales: Control Externo y Control Interno, teniendo el primero como organismo ejecutor a la Cámara de Cuentas y, el segundo, a la Contraloría General de la República. </t>
  </si>
  <si>
    <r>
      <t xml:space="preserve">Esa primera Institución tiene su fundamento legal en la Ley 10-04 mientras que la Contraloría General de la República lo hace a través de la Ley 10-07, no obstante, las ejecuciones de control del Estado aparecen en la primera Constitución de la República, proclamada en San Cristóbal, el 6 de noviembre del 1844. Este ejercicio de control se realizaba a través de un organismo denominado </t>
    </r>
    <r>
      <rPr>
        <b/>
        <sz val="8"/>
        <color indexed="63"/>
        <rFont val="Arial"/>
        <family val="2"/>
      </rPr>
      <t xml:space="preserve">Consejo Administrativo. </t>
    </r>
  </si>
  <si>
    <r>
      <t>La Contraloría General</t>
    </r>
    <r>
      <rPr>
        <sz val="8"/>
        <color indexed="63"/>
        <rFont val="Arial"/>
        <family val="2"/>
      </rPr>
      <t xml:space="preserve"> de la República tiene a su cargo fiscalizar el debido ingreso e inversión de los fondos de los diversos departamentos de la administración pública, autónomos o no, del Estado y de los municipios; verificar el examen de las cuentas que deban rendir las personas o entidades que reciban o manejen fondos o bienes de tales entidades u organismos, así como la inspección contable de las oficinas correspondientes.</t>
    </r>
  </si>
  <si>
    <t>B) Base  de la  Preparación de los Estados  Financieros</t>
  </si>
  <si>
    <t>La formulación de los Estados Financieros, de los cuales forman parte las presentes Notas, se basan fundamentalmente, en la normativa contable emitida por la Dirección General de Contabilidad Gubernamental, y hasta donde es posible su aplicación, en las Normas Internacionales de Contabilidad para el Sector Público (NICSP).</t>
  </si>
  <si>
    <t>La moneda funcional de la Entidad es peso Dominicano (RD$), por lo que todas las cifras presentadas en el presente informe están expresadas en dicha moneda.</t>
  </si>
  <si>
    <t>C) Bienes Económicos</t>
  </si>
  <si>
    <t>La información contable presentada se refiere a bienes, derechos y obligaciones que poseen valor económico, susceptibles de ser valuados objetivamente en términos monetarios.</t>
  </si>
  <si>
    <t>D) Reconocimiento de las Transacciones</t>
  </si>
  <si>
    <t xml:space="preserve">Las transacciones que afectan a las entidades económicas determinan modificaciones en el patrimonio, así como en los resultados de las operaciones. El momento en el cual se considera modificado el patrimonio y los resultados de la entidad, es con el devengamiento, además se considera consumida la apropiación y ejecutado el presupuesto.   </t>
  </si>
  <si>
    <t>E) Registro e Imputación Presupuestaria</t>
  </si>
  <si>
    <t xml:space="preserve">El Sistema de Contabilidad Gubernamental, registra de acuerdo al Plan de Cuentas Contable y a los procedimientos de registros adoptados, la obtención de los ingresos y la ejecución de los gastos autorizados en el presupuesto del Sector Público e imputadas a las partidas presupuestarias, de conformidad con las normas, criterios y momentos contables establecidos por la  Dirección General de Contabilidad Gubernamental (DIGECOG). Las transacciones presupuestarias de gastos se registran en el sistema por el método de partida doble, en reconocimiento de la obligación o gasto devengado y pagado o extinción de la obligación. Así mismo, las transacciones relativas a los ingresos deberán registrarse en la etapa percibida.    </t>
  </si>
  <si>
    <t>F) Exposición</t>
  </si>
  <si>
    <t xml:space="preserve">Los Estados Financieros, deben contener o exponer toda la información necesaria para expresar adecuadamente la situación económica-financiera, los recursos y gastos de la entidad económica de manera que los usuarios de la información puedan tomar las decisiones pertinentes.  </t>
  </si>
  <si>
    <t>G) Unidad y Universalidad</t>
  </si>
  <si>
    <t>El Sistema de Contabilidad Gubernamental, constituye un sistema único e integral que registra los hechos económicos y financieros que afectan o puedan afectar el patrimonio, los recursos y gastos de la entidad económica del Gobierno Central.</t>
  </si>
  <si>
    <t>H) Uniformidad</t>
  </si>
  <si>
    <t>La interpretación y análisis de los Estados Financieros, requieren la posibilidad de comparar la situación financiera de la entidad económica y los resultados de operaciones en distintas épocas de actividad, en consecuencia, es necesario que la aplicación de las prácticas y procedimientos contables se haga de manera uniforme y consistente, tanto para el período a que se refieren los Estados Financieros así como para los anteriores.</t>
  </si>
  <si>
    <t xml:space="preserve">La identificación de las transacciones de la entidad económica se efectúa sobre la base de la utilización de los clasificadores de cuentas presupuestarias y contables. La aplicación uniforme de éstos, hace compatible la información que generan todas las áreas de gestión del Gobierno Central. </t>
  </si>
  <si>
    <t>I) Prudencia</t>
  </si>
  <si>
    <t>Cuando existen alternativas de procedimiento contable idóneo, igualmente válidas para tratar la medición de un mismo hecho económico-financiero, se adopta el que muestre un resultado y la posición financiera más cercana a la realidad.</t>
  </si>
  <si>
    <t>J) No Compensación</t>
  </si>
  <si>
    <t>En ningún caso se realiza compensación de partidas del activo y del pasivo del Balance General, ni de las partidas de ingresos y gastos, que constituyen el Estado de Resultados económico-patrimonial, ni los gastos e ingresos que integran el Estado de Liquidación del Presupuesto.  Los elementos que componen las distintas partidas del activo y del pasivo son valoradas separadamente.</t>
  </si>
  <si>
    <t>K) Integridad</t>
  </si>
  <si>
    <t>Los Estados Financieros del Gobierno Central, constituyen la expresión final de los registros sistemáticos, correspondientes a la totalidad de los hechos financieros y económicos.</t>
  </si>
  <si>
    <t>L) Oportunidad</t>
  </si>
  <si>
    <t>El Sistema de Contabilidad Gubernamental, comprende el registro, procesamiento y presentación de la información contable en los momentos y circunstancias debidas.</t>
  </si>
  <si>
    <t>M) Transparencia</t>
  </si>
  <si>
    <t>Los Estados Financieros, informes técnicos y otros reportes emanados del Sistema de Contabilidad Gubernamental, son elaborados para ser presentados a la Cámara de Cuentas, Congreso Nacional, Poder Ejecutivo y disponible a terceros interesados de acuerdo a nuestra ley y a la ley de libre acceso a la información.</t>
  </si>
  <si>
    <t>N) Legalidad</t>
  </si>
  <si>
    <t>Cuando producto de la aplicación y/o interpretación de un principio de contabilidad, se produzcan situaciones que contravengan disposiciones legales vigentes, se considerará la primacía de la legislación respecto a las normas contables. La primacía de registrar y exponer el hecho económico de acuerdo a las disposiciones legales, si se produjere, se consignará en Nota a los Estados Financieros.</t>
  </si>
  <si>
    <t>O) Período Contable</t>
  </si>
  <si>
    <t>P) Información Comparativa</t>
  </si>
  <si>
    <t>Los Estados Financieros así como las Notas que son parte integral de los mismos, presentan información comparativa, respecto al período anterior. La información comparativa se presenta en la parte narrativa y descriptiva.</t>
  </si>
  <si>
    <t>Q) Normas de Valuación</t>
  </si>
  <si>
    <t>Normas de Valuación del Activo:</t>
  </si>
  <si>
    <t>Q-1) Disponibilidades</t>
  </si>
  <si>
    <t>La moneda de curso legal es el Peso Dominicano (RD$) y se expresa a su valor nominal.  Por otra parte, la moneda extranjera se valúa por la tasa de cambio para la compra vigente, al momento de cada transacción y al cierre de cada ejercicio, por su cotización al tipo de cambio comprador a esa fecha.</t>
  </si>
  <si>
    <t>Q-2) Inversiones Financieras</t>
  </si>
  <si>
    <t xml:space="preserve">La adquisición de Títulos y Valores Negociables se registrarán por su valor de costo o adquisición. </t>
  </si>
  <si>
    <t xml:space="preserve">A la fecha de presentación de los Estados Financieros, se deben valuar a su valor de costo. </t>
  </si>
  <si>
    <t>Q-3) Bienes y Depreciación</t>
  </si>
  <si>
    <t xml:space="preserve">Las inversiones en bienes se valúan por su costo de adquisición, de construcción o por un valor equivalente (costo corriente) cuando se reciben sin contraprestación. El costo de adquisición incluye el precio neto pagado por los bienes, más todos los gastos necesarios para colocar el bien en lugar y condiciones de uso. </t>
  </si>
  <si>
    <t>Los costos de construcción incluyen los costos directos e indirectos, incluyendo los costos de administración de la obra, incurridos y devengados durante el período efectivo de la construcción.</t>
  </si>
  <si>
    <t>Los bienes recibidos en donación son contabilizados a valor corriente, representado por el importe de efectivo y otras partidas equivalentes, que debería pagarse para adquirirlo en las condiciones en que se encuentren.</t>
  </si>
  <si>
    <t>Los bienes adquiridos en monedas extranjeras se registran al tipo de cambio vigente a la fecha de la adquisición.</t>
  </si>
  <si>
    <t>Los costos de mejoras, reparaciones mayores y rehabilitaciones que extienden la vida útil de los Bienes de Uso, se capitalizan en forma conjunta con el bien existente o por separado cuando ello sea aconsejable, de acuerdo a la naturaleza de la operación realizada y del bien de que se trate.</t>
  </si>
  <si>
    <t xml:space="preserve">Los bienes inmuebles son contabilizados de acuerdo a la última valuación fiscal conocida, y de no resultar factible su obtención, se recurrirá a su tasación. </t>
  </si>
  <si>
    <t>El método de cálculo para el registro de la  Depreciación es el de Línea Recta, adoptado como método general aplicable a todo el Sector Público, a los fines de su consolidación. El uso de este método representa la distribución sistemática y racional del costo total de cada partida del activo fijo tangible, durante el período de su aprovechamiento económico, el mismo será aplicado a todos los bienes de uso de dominio público, con excepción de los terrenos.</t>
  </si>
  <si>
    <t>Q-4) Bienes Intangibles</t>
  </si>
  <si>
    <t>Estas partidas de los activos no corrientes, se registran por su valor de adquisición o su valor corriente cuando no existe contraprestación, como es el caso de la donación.</t>
  </si>
  <si>
    <t xml:space="preserve">  </t>
  </si>
  <si>
    <t>Para la  Depreciación de esta categoría de bienes se aplica el mismo método de línea recta.</t>
  </si>
  <si>
    <t>Normas de Valuación de Pasivos y Patrimonio</t>
  </si>
  <si>
    <t>Q-5) Deudas</t>
  </si>
  <si>
    <t>Los pasivos por concepto de deudas se contabilizan por el valor de los bienes adquiridos y los servicios recibidos, deduciendo los descuentos comerciales obtenidos, si aplican.</t>
  </si>
  <si>
    <t>Los pasivos asumidos por concepto de préstamos en efectivo por la colocación de títulos de deuda pública y por contratos de préstamos con Organismos Internacionales, Bilaterales y Multilaterales de Crédito, son registrados por el importe del valor nominal de los títulos colocados y por los tramos efectivamente desembolsados de los contratos de préstamos suscritos.</t>
  </si>
  <si>
    <t>Los pasivos en moneda extranjera se valúan de acuerdo a la cotización de la moneda de que se trate, al tipo de cambio comprador a la fecha del ingreso de los fondos. Al cierre del ejercicio contable los montos no pagados o pendientes de pago se ajustan a la cotización de la moneda vigente a esa fecha.</t>
  </si>
  <si>
    <t>Q-6) Pasivos Diferidos</t>
  </si>
  <si>
    <t>Los pasivos diferidos están valuados al valor nominal de los anticipos recibidos por obligaciones que deberán cumplirse en ejercicios siguientes.</t>
  </si>
  <si>
    <t>Q-7) Patrimonio</t>
  </si>
  <si>
    <t>La partida de Patrimonio esta conformada por el rubro de Patrimonio Público Dominicano, derivada de la diferencia entre el total del activo y del pasivo de la entidad económica denominada “Gobierno Central”, más el ahorro o desahorro acumulado proveniente de los sucesivos ejercicios fiscales, así como las donaciones y contribuciones de capital internas y externas recibidas, el Patrimonio Institucional proveniente de las Instituciones Descentralizadas o Autónomas y de la Seguridad Social y el Capital Público, el cual consiste en el registro  de carácter transitorio que refleja los movimientos positivos con respecto a la construcción de bienes de dominio público, de la Administración Central, de los Organismos Descentralizados y de las Instituciones de la Seguridad Social, que conforman el denominado Patrimonio Público.</t>
  </si>
  <si>
    <t>Las transferencias de capital recibidas en efectivo, procedentes del Sector Privado y del Sector Público, se registran y exponen a su valor nominal, y en los casos de transferencias de bienes, por su valor de mercado.</t>
  </si>
  <si>
    <t>Las donaciones de capital recibidas en efectivo, procedentes de Gobiernos Extranjeros, Organismos Internacionales y del Sector Privado Externo, recibidas en moneda extranjera, se registran al tipo de cambio vigente a la fecha del ingreso de los fondos.</t>
  </si>
  <si>
    <t>Los resultados de la cuenta corriente expresan las diferencias entre los ingresos y los egresos obtenidos a través de la gestión fiscal de la entidad económica, para el ejercicio contable de que se trate.</t>
  </si>
  <si>
    <t>Q-8) Reconocimiento de Ingresos y Gastos</t>
  </si>
  <si>
    <t>Los ingresos son reconocidos en los resultados del ejercicio a medida que se perciben, y los gastos se reconocen como devengado cuando los libramientos para pagos son Aprobados por parte de la  Contraloría General de la  República.</t>
  </si>
  <si>
    <t>Q-9) Ganancias y Pérdidas en Cambio y Saldos en Moneda Extranjera</t>
  </si>
  <si>
    <t>Los activos y pasivos en moneda extranjera se registran al tipo de cambio de la fecha en que se realizan las transacciones y se expresan en pesos dominicanos al cierre del período contable, utilizando la tasa oficial del Banco Central de la  República Dominicana a esa fecha.</t>
  </si>
  <si>
    <t>Q-10) Estado de Flujos de Efectivo</t>
  </si>
  <si>
    <t>El Estado de Flujos de Efectivo para el Sector Público se presenta mediante el método directo; debido a que el mismo suministra información que puede ser útil en la estimación de los flujos de efectivo futuros. Asimismo, como parte del estado de flujos de efectivo se muestra la conciliación entre el resultado de las actividades ordinarias y el flujo neto de las actividades de operación.</t>
  </si>
  <si>
    <t>Q-11) Cuentas de Orden</t>
  </si>
  <si>
    <t xml:space="preserve">El Balance General, presenta cuentas de orden deudoras y acreedoras en las cuales se exponen los valores registrados por concepto de transacciones correspondientes a Instituciones descentralizadas, relativas a bienes inmuebles, construcciones, deuda pública y desembolsos de préstamos avalados por el Gobierno Central. </t>
  </si>
  <si>
    <t xml:space="preserve">Nota 2.  Disponibilidades Bancarias </t>
  </si>
  <si>
    <t>DISPONIBILIDADES</t>
  </si>
  <si>
    <t>BANRESERVAS CTA NO.   100010103900349</t>
  </si>
  <si>
    <t>TOTAL DISPONIBILIDADES</t>
  </si>
  <si>
    <t xml:space="preserve">                   </t>
  </si>
  <si>
    <t>Nota 3. Bienes (Activos No Financieros)</t>
  </si>
  <si>
    <t xml:space="preserve">BIENES </t>
  </si>
  <si>
    <t>DESCRIPCION</t>
  </si>
  <si>
    <r>
      <t>MENOS:</t>
    </r>
    <r>
      <rPr>
        <sz val="8"/>
        <color indexed="8"/>
        <rFont val="Arial"/>
        <family val="2"/>
      </rPr>
      <t xml:space="preserve"> DEPRECIACION BIENES EN USO</t>
    </r>
  </si>
  <si>
    <t xml:space="preserve">SUB-TOTAL BIENES  </t>
  </si>
  <si>
    <t>Nota 3.1    Bienes Intangibles</t>
  </si>
  <si>
    <t xml:space="preserve">SUB-TOTAL BIENES DE USO            </t>
  </si>
  <si>
    <t xml:space="preserve">PASIVOS   </t>
  </si>
  <si>
    <t xml:space="preserve">Nota 4.  Pasivos Corrientes                                 </t>
  </si>
  <si>
    <r>
      <t>CTAS POR PAGAR  (</t>
    </r>
    <r>
      <rPr>
        <b/>
        <sz val="8"/>
        <color indexed="8"/>
        <rFont val="Arial"/>
        <family val="2"/>
      </rPr>
      <t>NOTA 4.1)</t>
    </r>
  </si>
  <si>
    <t>NOTA 4.1</t>
  </si>
  <si>
    <t>ANTICIPO FINANCIERO</t>
  </si>
  <si>
    <t>CTAS POR PAGAR PROVEEDORES</t>
  </si>
  <si>
    <t xml:space="preserve">TOTAL CTAS POR PAGAR CORTO PLAZO </t>
  </si>
  <si>
    <t>Nota 5. Patrimonio Institucional</t>
  </si>
  <si>
    <t>Es una Institución que depende de la  Presidencia   de la  Republica,  no constituyendo por lo tanto una entidad jurídica independiente que posee un patrimonio propio. Sin embargo tiene bienes asignados bajo su custodia, responsabilidad y administración, que pertenecen al Patrimonio Público del Estado Dominicano.</t>
  </si>
  <si>
    <t>NOTA 5</t>
  </si>
  <si>
    <t>PATRIMONIO INSTITUCIONAL</t>
  </si>
  <si>
    <t>AJUSTE AL PATRIMONIO INICIAL</t>
  </si>
  <si>
    <t>RESULTADO DEL PERIODO</t>
  </si>
  <si>
    <t>TOTAL PATRIMONIO INSTITUCIONAL</t>
  </si>
  <si>
    <t>Nota 6   Disponibilidad Presupuestaria</t>
  </si>
  <si>
    <t>REMUNERACIONES Y CONTRIBUCIONES</t>
  </si>
  <si>
    <t>CONTRATACION DE SERVICIOS</t>
  </si>
  <si>
    <t>TRANSFERENCIAS CORRIENTES</t>
  </si>
  <si>
    <t>BIENES MUEBLES INMUEBLES E INTANGIBLES</t>
  </si>
  <si>
    <t>OBRAS</t>
  </si>
  <si>
    <t>TOTAL GASTOS CORRIENTES</t>
  </si>
  <si>
    <r>
      <t>Nota 7.</t>
    </r>
    <r>
      <rPr>
        <sz val="8"/>
        <color indexed="8"/>
        <rFont val="Arial"/>
        <family val="2"/>
      </rPr>
      <t xml:space="preserve"> 1 </t>
    </r>
    <r>
      <rPr>
        <b/>
        <sz val="8"/>
        <color indexed="8"/>
        <rFont val="Arial"/>
        <family val="2"/>
      </rPr>
      <t>Gasto de Depreciación</t>
    </r>
  </si>
  <si>
    <t>El método de cálculo para el registro de la  Depreciación es el de Línea Recta, adoptado como método general aplicable a todo el Sector Público, a los fines de su consolidación.</t>
  </si>
  <si>
    <t>"Año del Fomento de las Exportaciones"</t>
  </si>
  <si>
    <t>Valoración del Inventario de Activos Fijos</t>
  </si>
  <si>
    <t xml:space="preserve">VALOR DE AQUISICION </t>
  </si>
  <si>
    <t>DEPRECIACION</t>
  </si>
  <si>
    <t>VALOR EN LIBROS</t>
  </si>
  <si>
    <t>TOTALES</t>
  </si>
  <si>
    <t xml:space="preserve">MUEBLES DE OFICINA Y ESTANTERÍA </t>
  </si>
  <si>
    <t xml:space="preserve">MUEBLES DE ALOJAMIENTO      </t>
  </si>
  <si>
    <t xml:space="preserve">EQUIPOS DE CÓMPUTO   </t>
  </si>
  <si>
    <t>ELECTRODOMÉSTICOS</t>
  </si>
  <si>
    <t>OTROS MOBILIARIOS Y EQUIPOS NO IDENTIFICADOS PRECEDENTEMENTE</t>
  </si>
  <si>
    <t>EQUIPOS Y APARATOS AUDIOVISUALES</t>
  </si>
  <si>
    <t>CÁMARAS FOTOGRÁFICAS Y DE VIDEO</t>
  </si>
  <si>
    <t>EQUIPOS  RECREATIVOS</t>
  </si>
  <si>
    <t>EQUIPO MÉDICO Y DE LABORATORIO</t>
  </si>
  <si>
    <t>INSTRUMENTAL MÉDICO Y DE LABORATORIO</t>
  </si>
  <si>
    <t>AUTOMÓVILES Y CAMIONES</t>
  </si>
  <si>
    <t>CARROCERÍAS Y REMOLQUES</t>
  </si>
  <si>
    <t>OTROS EQUIPOS DE TRANSPORTE</t>
  </si>
  <si>
    <t>MAQUINARIA Y EQUIPO AGROPECUARIO</t>
  </si>
  <si>
    <t>MAQUINARIA Y EQUIPO INDUSTRIAL</t>
  </si>
  <si>
    <t>SISTEMAS DE AIRE ACONDICIONADO, CALEFACCIÓN Y REFRIGERACIÓN INDUSTRIAL</t>
  </si>
  <si>
    <t>EQUIPO DE COMUNICACIÓN, TELECOMUNICACIONES Y SEÑALAMIENTO</t>
  </si>
  <si>
    <t>EQUIPO DE GENERACIÓN ELÉCTRICA, APARATOS Y ACCESORIOS ELÉCTRICOS</t>
  </si>
  <si>
    <t>HERRAMIENTAS Y MÁQUINAS-HERRAMIENTAS</t>
  </si>
  <si>
    <t>OTROS EQUIPOS</t>
  </si>
  <si>
    <t>EQUIPOS DE SEGURIDAD</t>
  </si>
  <si>
    <t>PROGRAMAS DE INFORMÁTICA Y BASE DE DATOS</t>
  </si>
  <si>
    <t>ANTIGÜEDADES, BIENES ARTÍSTICOS Y OTROS OBJETOS DE ARTE</t>
  </si>
  <si>
    <t xml:space="preserve">         Lic. Ramon Emilio Santos V.</t>
  </si>
  <si>
    <t xml:space="preserve">                         Analista III</t>
  </si>
  <si>
    <t>2,209,339.20</t>
  </si>
  <si>
    <t>16,363,123.08</t>
  </si>
  <si>
    <t>205,982.21</t>
  </si>
  <si>
    <t>59,288,785.72</t>
  </si>
  <si>
    <t>6,945,364.65</t>
  </si>
  <si>
    <t>1,402,128.45</t>
  </si>
  <si>
    <t>241,482.32</t>
  </si>
  <si>
    <t>1,067,625.36</t>
  </si>
  <si>
    <t>23,496.98</t>
  </si>
  <si>
    <t>38,055.74</t>
  </si>
  <si>
    <t>79,223.70</t>
  </si>
  <si>
    <t>49,417,014.42</t>
  </si>
  <si>
    <t>22,201,115.50</t>
  </si>
  <si>
    <t>312,016.00</t>
  </si>
  <si>
    <t>6,204,424.29</t>
  </si>
  <si>
    <t>253,961.68</t>
  </si>
  <si>
    <t>474,316.05</t>
  </si>
  <si>
    <t>9,467,890.40</t>
  </si>
  <si>
    <t>392,936.36</t>
  </si>
  <si>
    <t>30,621.68</t>
  </si>
  <si>
    <t>664,365.48</t>
  </si>
  <si>
    <t>1,023,420.51</t>
  </si>
  <si>
    <t>63,899,611.33</t>
  </si>
  <si>
    <t>13,735,497.05</t>
  </si>
  <si>
    <t>11,467.37</t>
  </si>
  <si>
    <t>19,469,061.89</t>
  </si>
  <si>
    <t>1,908,684.58</t>
  </si>
  <si>
    <t>474,970.98</t>
  </si>
  <si>
    <t>449,246.53</t>
  </si>
  <si>
    <t>369,032.03</t>
  </si>
  <si>
    <t>27,551.56</t>
  </si>
  <si>
    <t>20,567.82</t>
  </si>
  <si>
    <t>94,115.30</t>
  </si>
  <si>
    <t>25,232,624.55</t>
  </si>
  <si>
    <t>2,095.20</t>
  </si>
  <si>
    <t>43,029.74</t>
  </si>
  <si>
    <t>2,042,398.08</t>
  </si>
  <si>
    <t>2,150,738.76</t>
  </si>
  <si>
    <t>1,954,260.93</t>
  </si>
  <si>
    <t>37,499.67</t>
  </si>
  <si>
    <t>1,971,945.51</t>
  </si>
  <si>
    <t>5,963,843.27</t>
  </si>
  <si>
    <t>Al 31 de Diciembre del 2019</t>
  </si>
  <si>
    <t>Muebles de oficina y estantería</t>
  </si>
  <si>
    <t>Muebles de alojamiento</t>
  </si>
  <si>
    <t>Equipos de cómputo</t>
  </si>
  <si>
    <t>Electrodomésticos</t>
  </si>
  <si>
    <t>Otros mobiliarios y equipos no identificados precedentemente</t>
  </si>
  <si>
    <t>Equipos y aparatos audiovisuales</t>
  </si>
  <si>
    <t>Cámaras fotográficas y de video</t>
  </si>
  <si>
    <t>Equipos  recreativos</t>
  </si>
  <si>
    <t>Equipo médico y de laboratorio</t>
  </si>
  <si>
    <t>Instrumental médico y de laboratorio</t>
  </si>
  <si>
    <t>Automóviles y camiones</t>
  </si>
  <si>
    <t>Carrocerías y remolques</t>
  </si>
  <si>
    <t>Otros equipos de transporte</t>
  </si>
  <si>
    <t>Maquinaria y equipo agropecuario</t>
  </si>
  <si>
    <t>Maquinaria y equipo industrial</t>
  </si>
  <si>
    <t>Sistemas de aire acondicionado, calefacción y refrigeración industrial</t>
  </si>
  <si>
    <t>Equipo de comunicación, telecomunicaciones y señalamiento</t>
  </si>
  <si>
    <t>Equipo de generación eléctrica, aparatos y accesorios eléctricos</t>
  </si>
  <si>
    <t>Herramientas y máquinas-herramientas</t>
  </si>
  <si>
    <t>Otros equipos</t>
  </si>
  <si>
    <t>Equipos de seguridad</t>
  </si>
  <si>
    <t>Programas de informática y base de datos</t>
  </si>
  <si>
    <t>Antigüedades, bienes artísticos y otros objetos de arte</t>
  </si>
  <si>
    <t>"Año de la Consolidacion de la Seguridad Alimentaria"</t>
  </si>
  <si>
    <t>"Año de la Consolidacion de la seguridad Alimentaria"</t>
  </si>
  <si>
    <t>La ley 126-01 del 27 de julio de 2001 establece que el ejercicio del corte anual  para el Gobierno Central y los Organismos enumerados en el Literal (A) de estas Notas, abarca desde el primero (1ero.) de Enero  al treinta y uno (31) de diciembre 2020.</t>
  </si>
  <si>
    <t>Ajustar</t>
  </si>
  <si>
    <t>Dir. Administrativa y Financiera</t>
  </si>
  <si>
    <t xml:space="preserve">                        Revisado  Por :</t>
  </si>
  <si>
    <t xml:space="preserve">                   Enc. Dpto. Financiero</t>
  </si>
  <si>
    <t xml:space="preserve">        Licda.  Teodora Mullix Geraldino</t>
  </si>
  <si>
    <t>30,025,888.18</t>
  </si>
  <si>
    <t>217,449.58</t>
  </si>
  <si>
    <t>78,849,931.30</t>
  </si>
  <si>
    <t>9,007,306.24</t>
  </si>
  <si>
    <t>1,877,119.43</t>
  </si>
  <si>
    <t>690,738.85</t>
  </si>
  <si>
    <t>1,436,652.39</t>
  </si>
  <si>
    <t>51,049.54</t>
  </si>
  <si>
    <t>58,631.56</t>
  </si>
  <si>
    <t>173,342.00</t>
  </si>
  <si>
    <t>74,649,656.97</t>
  </si>
  <si>
    <t>22,201,125.50</t>
  </si>
  <si>
    <t>312,020.00</t>
  </si>
  <si>
    <t>6,206,518.49</t>
  </si>
  <si>
    <t>296,989.42</t>
  </si>
  <si>
    <t>2,516,722.13</t>
  </si>
  <si>
    <t>11,640,954.45</t>
  </si>
  <si>
    <t>2,347,199.29</t>
  </si>
  <si>
    <t>61,244.36</t>
  </si>
  <si>
    <t>727,236.15</t>
  </si>
  <si>
    <t>2,995,486.02</t>
  </si>
  <si>
    <t>69,863,442.60</t>
  </si>
  <si>
    <t>11,889,055.25</t>
  </si>
  <si>
    <t>6,523.27</t>
  </si>
  <si>
    <t>11,525,224.83</t>
  </si>
  <si>
    <t>1,720,030.65</t>
  </si>
  <si>
    <t>401,476.23</t>
  </si>
  <si>
    <t>350,085.45</t>
  </si>
  <si>
    <t>244,172.40</t>
  </si>
  <si>
    <t>23,559.02</t>
  </si>
  <si>
    <t>16,096.07</t>
  </si>
  <si>
    <t>65,225.47</t>
  </si>
  <si>
    <t>18,031,414.78</t>
  </si>
  <si>
    <t>31,791.29</t>
  </si>
  <si>
    <t>1,838,147.72</t>
  </si>
  <si>
    <t>1,517,311.45</t>
  </si>
  <si>
    <t>1,758,660.24</t>
  </si>
  <si>
    <t>25,518.07</t>
  </si>
  <si>
    <t>53,872.48</t>
  </si>
  <si>
    <t>1,523,504.23</t>
  </si>
  <si>
    <t>2,901,272.91</t>
  </si>
  <si>
    <t>Al 30 DE NOVIEMBRE 2020</t>
  </si>
  <si>
    <t>Lic. Ely Mar Medina Heredia</t>
  </si>
  <si>
    <r>
      <t>Durante el período fiscal 2021, el patrimonio acumulado tiene un balance de R</t>
    </r>
    <r>
      <rPr>
        <b/>
        <sz val="8"/>
        <color indexed="8"/>
        <rFont val="Arial"/>
        <family val="2"/>
      </rPr>
      <t xml:space="preserve">D$51,890,246.88 </t>
    </r>
    <r>
      <rPr>
        <sz val="8"/>
        <color indexed="8"/>
        <rFont val="Arial"/>
        <family val="2"/>
      </rPr>
      <t>dicho patrimonio es calculado por fuente financiamiento según los balances Activos y Pasivos que acumulo la cuenta consolidada en el ejercicio fiscal 2021.</t>
    </r>
  </si>
  <si>
    <t>Al 31 DE OCTUBRE 2021</t>
  </si>
  <si>
    <r>
      <t>Al 31 de octubre 2021, el efectivo disponible en cuentas bancarias presenta los siguientes balances</t>
    </r>
    <r>
      <rPr>
        <b/>
        <sz val="8"/>
        <color indexed="8"/>
        <rFont val="Arial"/>
        <family val="2"/>
      </rPr>
      <t xml:space="preserve">, </t>
    </r>
    <r>
      <rPr>
        <sz val="8"/>
        <color indexed="8"/>
        <rFont val="Arial"/>
        <family val="2"/>
      </rPr>
      <t>según el siguiente detalle:</t>
    </r>
  </si>
  <si>
    <r>
      <t xml:space="preserve">Correspondiente al 31 de octubre 2021, el balance de la Cuenta de Activos No Financiero, de  Bienes Intangibles ascendió a </t>
    </r>
    <r>
      <rPr>
        <b/>
        <sz val="8"/>
        <color indexed="8"/>
        <rFont val="Arial"/>
        <family val="2"/>
      </rPr>
      <t xml:space="preserve">RD$1,966,295.10 </t>
    </r>
    <r>
      <rPr>
        <sz val="8"/>
        <color indexed="8"/>
        <rFont val="Arial"/>
        <family val="2"/>
      </rPr>
      <t>según  el siguiente detalle:</t>
    </r>
  </si>
  <si>
    <r>
      <t xml:space="preserve">Durante el ejercicio fiscal  del 01 al 31 de octubre 2021, las Obligaciones para Pago, ascendieron a un total de </t>
    </r>
    <r>
      <rPr>
        <b/>
        <sz val="8"/>
        <color indexed="8"/>
        <rFont val="Arial"/>
        <family val="2"/>
      </rPr>
      <t xml:space="preserve">RD$2,384,785.50 </t>
    </r>
    <r>
      <rPr>
        <sz val="8"/>
        <color indexed="8"/>
        <rFont val="Arial"/>
        <family val="2"/>
      </rPr>
      <t>según el siguiente detalle:</t>
    </r>
  </si>
  <si>
    <t>MATERIALES Y SUMINISTROS</t>
  </si>
  <si>
    <r>
      <t xml:space="preserve">Durante  el  ejercicios  fiscal del  01  al 31 de octubre 2021 , los gastos por concepto de Remuneraciones y Contribuciones, Contratacion de Servicios, Materiales y Suministros, Transferencias Corrientes, Bienes Muebles, Inmuebles e Intangibles y Obras ascendieron a un total de </t>
    </r>
    <r>
      <rPr>
        <b/>
        <sz val="8"/>
        <color indexed="8"/>
        <rFont val="Arial"/>
        <family val="2"/>
      </rPr>
      <t xml:space="preserve">RD$ 122,003,947.07 </t>
    </r>
    <r>
      <rPr>
        <sz val="8"/>
        <color indexed="8"/>
        <rFont val="Arial"/>
        <family val="2"/>
      </rPr>
      <t>según el siguiente detalle:</t>
    </r>
  </si>
  <si>
    <r>
      <t>Del  01 al 31 de octubre 2021 la disponibilidad presupuestaria inicial fue</t>
    </r>
    <r>
      <rPr>
        <b/>
        <sz val="8"/>
        <rFont val="Arial"/>
        <family val="2"/>
      </rPr>
      <t xml:space="preserve"> RD$1,292,074,560.03 más RD$22,090,656.53 de los fondo del PROGEF., d</t>
    </r>
    <r>
      <rPr>
        <sz val="8"/>
        <rFont val="Arial"/>
        <family val="2"/>
      </rPr>
      <t xml:space="preserve">e las cuales </t>
    </r>
    <r>
      <rPr>
        <b/>
        <sz val="8"/>
        <rFont val="Arial"/>
        <family val="2"/>
      </rPr>
      <t xml:space="preserve">RD$122,003,947.07 </t>
    </r>
    <r>
      <rPr>
        <sz val="8"/>
        <rFont val="Arial"/>
        <family val="2"/>
      </rPr>
      <t>fueron ejecutadas, para una disponibilidad final de</t>
    </r>
    <r>
      <rPr>
        <b/>
        <sz val="8"/>
        <rFont val="Arial"/>
        <family val="2"/>
      </rPr>
      <t xml:space="preserve"> RD$1,092,161,269.49.</t>
    </r>
  </si>
  <si>
    <r>
      <t xml:space="preserve">Al 31 de octubre 2021 los balances acumulados de las Cuentas de Activos No Financieros (Neto) es de </t>
    </r>
    <r>
      <rPr>
        <b/>
        <sz val="8"/>
        <color indexed="8"/>
        <rFont val="Arial"/>
        <family val="2"/>
      </rPr>
      <t xml:space="preserve">RD$44,272,140.69 </t>
    </r>
    <r>
      <rPr>
        <sz val="8"/>
        <color indexed="8"/>
        <rFont val="Arial"/>
        <family val="2"/>
      </rPr>
      <t xml:space="preserve">y Bienes Intangible   </t>
    </r>
    <r>
      <rPr>
        <b/>
        <sz val="8"/>
        <color indexed="8"/>
        <rFont val="Arial"/>
        <family val="2"/>
      </rPr>
      <t xml:space="preserve">RD$1,905,759.37 en total ascendieron a un valor de RD$46,177,900.06, </t>
    </r>
    <r>
      <rPr>
        <sz val="8"/>
        <color indexed="8"/>
        <rFont val="Arial"/>
        <family val="2"/>
      </rPr>
      <t>según el siguiente detalle.</t>
    </r>
  </si>
  <si>
    <t>Al 31 de Octubre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</si>
</sst>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_(&quot;$&quot;* #,##0.00_);_(&quot;$&quot;* \(#,##0.00\);_(&quot;$&quot;* &quot;-&quot;??_);_(@_)"/>
    <numFmt numFmtId="165" formatCode="_(* #,##0.00_);_(* \(#,##0.00\);_(* &quot;-&quot;??_);_(@_)"/>
    <numFmt numFmtId="166" formatCode="_-* #,##0.00_-;\-* #,##0.00_-;_-* &quot;-&quot;??_-;_-@_-"/>
    <numFmt numFmtId="167" formatCode="&quot;RD$&quot;#,##0.00;\-&quot;RD$&quot;#,##0.00"/>
    <numFmt numFmtId="168" formatCode="_-&quot;RD$&quot;* #,##0.00_-;\-&quot;RD$&quot;* #,##0.00_-;_-&quot;RD$&quot;* &quot;-&quot;??_-;_-@_-"/>
    <numFmt numFmtId="169" formatCode="#,##0.0"/>
    <numFmt numFmtId="170" formatCode="#,##0.00;[Red]#,##0.00"/>
  </numFmts>
  <fonts count="48" x14ac:knownFonts="1">
    <font>
      <sz val="11"/>
      <color theme="1"/>
      <name val="Calibri"/>
      <family val="2"/>
      <scheme val="minor"/>
    </font>
    <font>
      <sz val="11"/>
      <color theme="1"/>
      <name val="Calibri"/>
      <family val="2"/>
      <scheme val="minor"/>
    </font>
    <font>
      <b/>
      <sz val="10"/>
      <name val="Arial"/>
      <family val="2"/>
    </font>
    <font>
      <b/>
      <sz val="20"/>
      <color theme="1"/>
      <name val="Times New Roman"/>
      <family val="1"/>
    </font>
    <font>
      <b/>
      <sz val="12"/>
      <color theme="1"/>
      <name val="Times New Roman"/>
      <family val="1"/>
    </font>
    <font>
      <b/>
      <sz val="16"/>
      <name val="Times New Roman"/>
      <family val="1"/>
    </font>
    <font>
      <b/>
      <sz val="16"/>
      <name val="Arial"/>
      <family val="2"/>
    </font>
    <font>
      <sz val="10"/>
      <name val="Times New Roman"/>
      <family val="1"/>
    </font>
    <font>
      <b/>
      <sz val="10"/>
      <name val="Times New Roman"/>
      <family val="1"/>
    </font>
    <font>
      <b/>
      <sz val="12"/>
      <name val="Times New Roman"/>
      <family val="1"/>
    </font>
    <font>
      <sz val="13"/>
      <name val="Arial"/>
      <family val="2"/>
    </font>
    <font>
      <b/>
      <sz val="18"/>
      <name val="Times New Roman"/>
      <family val="1"/>
    </font>
    <font>
      <sz val="13"/>
      <name val="Times New Roman"/>
      <family val="1"/>
    </font>
    <font>
      <b/>
      <sz val="13"/>
      <name val="Arial"/>
      <family val="2"/>
    </font>
    <font>
      <b/>
      <sz val="13"/>
      <name val="Times New Roman"/>
      <family val="1"/>
    </font>
    <font>
      <sz val="18"/>
      <name val="Times New Roman"/>
      <family val="1"/>
    </font>
    <font>
      <b/>
      <sz val="18"/>
      <color theme="1"/>
      <name val="Times New Roman"/>
      <family val="1"/>
    </font>
    <font>
      <sz val="10"/>
      <name val="Arial"/>
      <family val="2"/>
    </font>
    <font>
      <b/>
      <sz val="12"/>
      <name val="Arial"/>
      <family val="2"/>
    </font>
    <font>
      <b/>
      <sz val="8"/>
      <color theme="1"/>
      <name val="Arial"/>
      <family val="2"/>
    </font>
    <font>
      <sz val="8"/>
      <color theme="1"/>
      <name val="Arial"/>
      <family val="2"/>
    </font>
    <font>
      <sz val="8"/>
      <color rgb="FF414141"/>
      <name val="Arial"/>
      <family val="2"/>
    </font>
    <font>
      <b/>
      <sz val="8"/>
      <color indexed="63"/>
      <name val="Arial"/>
      <family val="2"/>
    </font>
    <font>
      <b/>
      <sz val="8"/>
      <color rgb="FF414141"/>
      <name val="Arial"/>
      <family val="2"/>
    </font>
    <font>
      <sz val="8"/>
      <color indexed="63"/>
      <name val="Arial"/>
      <family val="2"/>
    </font>
    <font>
      <b/>
      <sz val="8"/>
      <color indexed="8"/>
      <name val="Arial"/>
      <family val="2"/>
    </font>
    <font>
      <sz val="8"/>
      <color indexed="8"/>
      <name val="Arial"/>
      <family val="2"/>
    </font>
    <font>
      <b/>
      <sz val="8"/>
      <color rgb="FF000000"/>
      <name val="Arial"/>
      <family val="2"/>
    </font>
    <font>
      <sz val="8"/>
      <color rgb="FF000000"/>
      <name val="Arial"/>
      <family val="2"/>
    </font>
    <font>
      <sz val="9"/>
      <color rgb="FF000000"/>
      <name val="Arial"/>
      <family val="2"/>
    </font>
    <font>
      <sz val="10"/>
      <color rgb="FF000000"/>
      <name val="Arial"/>
      <family val="2"/>
    </font>
    <font>
      <sz val="8"/>
      <name val="Arial"/>
      <family val="2"/>
    </font>
    <font>
      <b/>
      <sz val="8"/>
      <name val="Arial"/>
      <family val="2"/>
    </font>
    <font>
      <b/>
      <sz val="12"/>
      <color theme="1"/>
      <name val="Calibri"/>
      <family val="2"/>
      <scheme val="minor"/>
    </font>
    <font>
      <b/>
      <i/>
      <sz val="10"/>
      <name val="Arial"/>
      <family val="2"/>
    </font>
    <font>
      <b/>
      <sz val="11"/>
      <name val="Arial"/>
      <family val="2"/>
    </font>
    <font>
      <sz val="8"/>
      <color rgb="FF000000"/>
      <name val="Times New Roman"/>
      <family val="1"/>
    </font>
    <font>
      <sz val="8.5"/>
      <color rgb="FF000000"/>
      <name val="Arial"/>
      <family val="2"/>
    </font>
    <font>
      <b/>
      <sz val="8.25"/>
      <color indexed="8"/>
      <name val="Arial"/>
      <family val="2"/>
    </font>
    <font>
      <sz val="8.25"/>
      <color indexed="8"/>
      <name val="Arial"/>
      <family val="2"/>
    </font>
    <font>
      <sz val="10"/>
      <color rgb="FF000000"/>
      <name val="Times New Roman"/>
      <family val="1"/>
    </font>
    <font>
      <sz val="11"/>
      <color indexed="8"/>
      <name val="Calibri"/>
      <family val="2"/>
    </font>
    <font>
      <sz val="10"/>
      <color theme="1"/>
      <name val="Calibri"/>
      <family val="2"/>
      <scheme val="minor"/>
    </font>
    <font>
      <b/>
      <sz val="10"/>
      <color indexed="8"/>
      <name val="Arial"/>
      <family val="2"/>
    </font>
    <font>
      <sz val="10"/>
      <color indexed="8"/>
      <name val="Arial"/>
      <family val="2"/>
    </font>
    <font>
      <sz val="16"/>
      <name val="Arial"/>
      <family val="2"/>
    </font>
    <font>
      <b/>
      <sz val="10"/>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31">
    <border>
      <left/>
      <right/>
      <top/>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bottom style="double">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xf numFmtId="166" fontId="1" fillId="0" borderId="0" applyFont="0" applyFill="0" applyBorder="0" applyAlignment="0" applyProtection="0"/>
    <xf numFmtId="0" fontId="41" fillId="0" borderId="0"/>
    <xf numFmtId="165" fontId="41" fillId="0" borderId="0" applyFont="0" applyFill="0" applyBorder="0" applyAlignment="0" applyProtection="0"/>
    <xf numFmtId="0" fontId="17" fillId="0" borderId="0"/>
    <xf numFmtId="166" fontId="1" fillId="0" borderId="0" applyFont="0" applyFill="0" applyBorder="0" applyAlignment="0" applyProtection="0"/>
    <xf numFmtId="165" fontId="1" fillId="0" borderId="0" applyFont="0" applyFill="0" applyBorder="0" applyAlignment="0" applyProtection="0"/>
  </cellStyleXfs>
  <cellXfs count="182">
    <xf numFmtId="0" fontId="0" fillId="0" borderId="0" xfId="0"/>
    <xf numFmtId="0" fontId="0" fillId="0" borderId="0" xfId="0" applyFill="1" applyAlignment="1">
      <alignment vertical="center"/>
    </xf>
    <xf numFmtId="0" fontId="0" fillId="0" borderId="0" xfId="0" applyFill="1" applyBorder="1" applyAlignment="1">
      <alignment vertical="center"/>
    </xf>
    <xf numFmtId="0" fontId="0" fillId="0" borderId="0" xfId="0" applyFill="1" applyAlignment="1">
      <alignment horizontal="center" vertical="center"/>
    </xf>
    <xf numFmtId="0" fontId="2" fillId="0" borderId="0" xfId="0" applyFont="1" applyFill="1" applyAlignment="1">
      <alignment vertical="center"/>
    </xf>
    <xf numFmtId="0" fontId="4" fillId="0" borderId="0" xfId="0" applyFont="1" applyFill="1" applyAlignment="1"/>
    <xf numFmtId="0" fontId="7" fillId="0" borderId="0" xfId="0" applyFont="1" applyFill="1" applyBorder="1" applyAlignment="1">
      <alignment vertical="center"/>
    </xf>
    <xf numFmtId="0" fontId="8" fillId="0" borderId="0" xfId="0" applyFont="1" applyFill="1" applyAlignment="1">
      <alignment vertical="center"/>
    </xf>
    <xf numFmtId="0" fontId="9" fillId="0" borderId="0" xfId="0" applyFont="1" applyFill="1" applyAlignment="1">
      <alignment horizontal="righ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right" vertical="center"/>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11" fillId="0" borderId="0" xfId="0" applyFont="1" applyFill="1" applyBorder="1" applyAlignment="1">
      <alignment horizontal="left" vertical="center"/>
    </xf>
    <xf numFmtId="4" fontId="11" fillId="0" borderId="0" xfId="0" applyNumberFormat="1" applyFont="1" applyFill="1" applyBorder="1" applyAlignment="1">
      <alignment horizontal="right" vertical="center" wrapText="1"/>
    </xf>
    <xf numFmtId="0" fontId="14" fillId="0" borderId="0" xfId="0" applyFont="1" applyFill="1" applyBorder="1" applyAlignment="1">
      <alignment horizontal="center" vertical="center"/>
    </xf>
    <xf numFmtId="0" fontId="10" fillId="0" borderId="0" xfId="0" applyFont="1" applyFill="1" applyBorder="1" applyAlignment="1">
      <alignment horizontal="center" vertical="center"/>
    </xf>
    <xf numFmtId="4" fontId="15" fillId="0" borderId="0" xfId="0" applyNumberFormat="1" applyFont="1" applyFill="1" applyBorder="1" applyAlignment="1">
      <alignment horizontal="right" vertical="center" wrapText="1"/>
    </xf>
    <xf numFmtId="0" fontId="12" fillId="0" borderId="0" xfId="0" applyFont="1" applyFill="1" applyBorder="1" applyAlignment="1">
      <alignment horizontal="center" vertical="center"/>
    </xf>
    <xf numFmtId="0" fontId="12" fillId="0" borderId="0" xfId="0" applyFont="1" applyFill="1" applyBorder="1" applyAlignment="1">
      <alignment vertical="center" wrapText="1"/>
    </xf>
    <xf numFmtId="0" fontId="15" fillId="0" borderId="0" xfId="0" applyFont="1" applyFill="1" applyBorder="1" applyAlignment="1">
      <alignment horizontal="left" vertical="center"/>
    </xf>
    <xf numFmtId="4" fontId="12" fillId="0" borderId="0" xfId="0" applyNumberFormat="1" applyFont="1" applyFill="1" applyBorder="1" applyAlignment="1">
      <alignment vertical="center"/>
    </xf>
    <xf numFmtId="4" fontId="11" fillId="0" borderId="3" xfId="0" applyNumberFormat="1" applyFont="1" applyFill="1" applyBorder="1" applyAlignment="1">
      <alignment horizontal="right" vertical="center" wrapText="1"/>
    </xf>
    <xf numFmtId="0" fontId="14" fillId="0" borderId="0" xfId="0" applyFont="1" applyFill="1" applyBorder="1" applyAlignment="1">
      <alignment horizontal="left" vertical="center"/>
    </xf>
    <xf numFmtId="0" fontId="14" fillId="0" borderId="0" xfId="0" applyFont="1" applyFill="1" applyBorder="1" applyAlignment="1">
      <alignment horizontal="right" vertical="center" wrapText="1"/>
    </xf>
    <xf numFmtId="0" fontId="15" fillId="0" borderId="0" xfId="0" applyFont="1" applyFill="1" applyBorder="1" applyAlignment="1">
      <alignment horizontal="right" vertical="center" wrapText="1"/>
    </xf>
    <xf numFmtId="0" fontId="15" fillId="0" borderId="0" xfId="0" applyFont="1" applyFill="1" applyBorder="1" applyAlignment="1">
      <alignment vertical="center"/>
    </xf>
    <xf numFmtId="0" fontId="15" fillId="0" borderId="0" xfId="0" applyFont="1" applyFill="1" applyAlignment="1">
      <alignment horizontal="left"/>
    </xf>
    <xf numFmtId="0" fontId="15" fillId="0" borderId="0" xfId="0" applyFont="1" applyFill="1"/>
    <xf numFmtId="0" fontId="16" fillId="0" borderId="0" xfId="0" applyFont="1" applyFill="1"/>
    <xf numFmtId="0" fontId="16" fillId="0" borderId="0" xfId="0" applyFont="1" applyFill="1" applyBorder="1" applyAlignment="1"/>
    <xf numFmtId="0" fontId="17"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0" fillId="0" borderId="0" xfId="0" applyFill="1" applyBorder="1" applyAlignment="1">
      <alignment horizontal="right" vertical="center"/>
    </xf>
    <xf numFmtId="0" fontId="0" fillId="0" borderId="0" xfId="0" applyFill="1" applyAlignment="1">
      <alignment horizontal="right" vertical="center"/>
    </xf>
    <xf numFmtId="0" fontId="18" fillId="0" borderId="0" xfId="0" applyFont="1" applyFill="1" applyBorder="1" applyAlignment="1">
      <alignment vertical="center"/>
    </xf>
    <xf numFmtId="0" fontId="19" fillId="0" borderId="0" xfId="0" applyFont="1" applyFill="1" applyAlignment="1">
      <alignment horizontal="justify"/>
    </xf>
    <xf numFmtId="0" fontId="20" fillId="0" borderId="0" xfId="0" applyFont="1" applyFill="1"/>
    <xf numFmtId="0" fontId="0" fillId="0" borderId="0" xfId="0" applyFill="1"/>
    <xf numFmtId="0" fontId="21" fillId="0" borderId="0" xfId="0" applyFont="1" applyFill="1" applyAlignment="1">
      <alignment horizontal="justify"/>
    </xf>
    <xf numFmtId="0" fontId="23" fillId="0" borderId="0" xfId="0" applyFont="1" applyFill="1" applyAlignment="1">
      <alignment horizontal="justify"/>
    </xf>
    <xf numFmtId="0" fontId="20" fillId="0" borderId="0" xfId="0" applyFont="1" applyFill="1" applyAlignment="1">
      <alignment horizontal="justify"/>
    </xf>
    <xf numFmtId="4" fontId="20" fillId="0" borderId="0" xfId="0" applyNumberFormat="1" applyFont="1" applyFill="1"/>
    <xf numFmtId="4" fontId="0" fillId="0" borderId="0" xfId="0" applyNumberFormat="1" applyFill="1"/>
    <xf numFmtId="0" fontId="2" fillId="0" borderId="0" xfId="0" applyFont="1" applyFill="1" applyAlignment="1">
      <alignment horizontal="center"/>
    </xf>
    <xf numFmtId="4" fontId="29" fillId="0" borderId="0" xfId="0" applyNumberFormat="1" applyFont="1" applyFill="1" applyAlignment="1">
      <alignment horizontal="right"/>
    </xf>
    <xf numFmtId="169" fontId="29" fillId="0" borderId="0" xfId="0" applyNumberFormat="1" applyFont="1" applyFill="1" applyBorder="1" applyAlignment="1">
      <alignment horizontal="right"/>
    </xf>
    <xf numFmtId="4" fontId="30" fillId="0" borderId="0" xfId="0" applyNumberFormat="1" applyFont="1" applyFill="1" applyAlignment="1">
      <alignment horizontal="right"/>
    </xf>
    <xf numFmtId="0" fontId="19" fillId="0" borderId="0" xfId="0" applyFont="1" applyFill="1"/>
    <xf numFmtId="166" fontId="33" fillId="0" borderId="0" xfId="1" applyFont="1" applyFill="1" applyBorder="1" applyAlignment="1">
      <alignment vertical="center" wrapText="1"/>
    </xf>
    <xf numFmtId="164" fontId="0" fillId="0" borderId="0" xfId="0" applyNumberFormat="1" applyFill="1"/>
    <xf numFmtId="43" fontId="0" fillId="0" borderId="0" xfId="0" applyNumberFormat="1" applyFill="1"/>
    <xf numFmtId="165" fontId="28" fillId="0" borderId="0" xfId="0" applyNumberFormat="1" applyFont="1" applyFill="1" applyAlignment="1">
      <alignment horizontal="right"/>
    </xf>
    <xf numFmtId="166" fontId="0" fillId="0" borderId="0" xfId="0" applyNumberFormat="1" applyFill="1"/>
    <xf numFmtId="0" fontId="31" fillId="0" borderId="0" xfId="0" applyFont="1" applyFill="1"/>
    <xf numFmtId="0" fontId="32" fillId="0" borderId="0" xfId="0" applyFont="1" applyFill="1" applyAlignment="1"/>
    <xf numFmtId="0" fontId="2" fillId="0" borderId="0" xfId="0" applyFont="1" applyFill="1" applyAlignment="1"/>
    <xf numFmtId="0" fontId="0" fillId="0" borderId="5" xfId="0" applyBorder="1"/>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xf numFmtId="0" fontId="37" fillId="0" borderId="0" xfId="0" applyFont="1" applyAlignment="1">
      <alignment vertical="center"/>
    </xf>
    <xf numFmtId="4" fontId="38" fillId="0" borderId="0" xfId="0" applyNumberFormat="1" applyFont="1" applyAlignment="1">
      <alignment horizontal="right" vertical="top"/>
    </xf>
    <xf numFmtId="4" fontId="39" fillId="0" borderId="0" xfId="0" applyNumberFormat="1" applyFont="1" applyAlignment="1">
      <alignment horizontal="right" vertical="top"/>
    </xf>
    <xf numFmtId="4" fontId="0" fillId="0" borderId="0" xfId="0" applyNumberFormat="1" applyAlignment="1">
      <alignment vertical="top"/>
    </xf>
    <xf numFmtId="4" fontId="2" fillId="0" borderId="0" xfId="0" applyNumberFormat="1" applyFont="1"/>
    <xf numFmtId="4" fontId="0" fillId="0" borderId="0" xfId="0" applyNumberFormat="1"/>
    <xf numFmtId="0" fontId="2" fillId="0" borderId="10" xfId="0" applyFont="1" applyBorder="1" applyAlignment="1">
      <alignment horizontal="center"/>
    </xf>
    <xf numFmtId="168" fontId="2" fillId="0" borderId="11" xfId="0" applyNumberFormat="1" applyFont="1" applyBorder="1" applyAlignment="1">
      <alignment horizontal="right"/>
    </xf>
    <xf numFmtId="168" fontId="2" fillId="0" borderId="7" xfId="0" applyNumberFormat="1" applyFont="1" applyBorder="1" applyAlignment="1">
      <alignment horizontal="right"/>
    </xf>
    <xf numFmtId="0" fontId="36" fillId="0" borderId="12" xfId="0" applyFont="1" applyBorder="1" applyAlignment="1">
      <alignment vertical="center" wrapText="1"/>
    </xf>
    <xf numFmtId="4" fontId="36" fillId="0" borderId="13" xfId="0" applyNumberFormat="1" applyFont="1" applyBorder="1" applyAlignment="1">
      <alignment horizontal="right" vertical="top"/>
    </xf>
    <xf numFmtId="4" fontId="36" fillId="0" borderId="14" xfId="0" applyNumberFormat="1" applyFont="1" applyBorder="1" applyAlignment="1">
      <alignment horizontal="right" vertical="top"/>
    </xf>
    <xf numFmtId="0" fontId="36" fillId="0" borderId="15" xfId="0" applyFont="1" applyBorder="1" applyAlignment="1">
      <alignment vertical="center"/>
    </xf>
    <xf numFmtId="4" fontId="36" fillId="0" borderId="16" xfId="0" applyNumberFormat="1" applyFont="1" applyBorder="1" applyAlignment="1">
      <alignment horizontal="right" vertical="top"/>
    </xf>
    <xf numFmtId="4" fontId="36" fillId="0" borderId="17" xfId="0" applyNumberFormat="1" applyFont="1" applyBorder="1" applyAlignment="1">
      <alignment horizontal="right" vertical="top"/>
    </xf>
    <xf numFmtId="0" fontId="36" fillId="0" borderId="18" xfId="0" applyFont="1" applyBorder="1" applyAlignment="1">
      <alignment vertical="center"/>
    </xf>
    <xf numFmtId="4" fontId="36" fillId="0" borderId="19" xfId="0" applyNumberFormat="1" applyFont="1" applyBorder="1" applyAlignment="1">
      <alignment horizontal="right" vertical="top"/>
    </xf>
    <xf numFmtId="166" fontId="36" fillId="0" borderId="20" xfId="0" applyNumberFormat="1" applyFont="1" applyBorder="1" applyAlignment="1">
      <alignment horizontal="right" vertical="top"/>
    </xf>
    <xf numFmtId="169" fontId="39" fillId="0" borderId="0" xfId="0" applyNumberFormat="1" applyFont="1" applyAlignment="1">
      <alignment horizontal="right" vertical="top"/>
    </xf>
    <xf numFmtId="0" fontId="27" fillId="0" borderId="0" xfId="0" applyFont="1" applyFill="1" applyAlignment="1">
      <alignment horizontal="right"/>
    </xf>
    <xf numFmtId="0" fontId="27" fillId="0" borderId="0" xfId="0" applyFont="1" applyFill="1"/>
    <xf numFmtId="0" fontId="28" fillId="0" borderId="0" xfId="0" applyFont="1" applyFill="1"/>
    <xf numFmtId="166" fontId="28" fillId="0" borderId="0" xfId="0" applyNumberFormat="1" applyFont="1" applyFill="1" applyAlignment="1">
      <alignment horizontal="right"/>
    </xf>
    <xf numFmtId="4" fontId="28" fillId="0" borderId="0" xfId="0" applyNumberFormat="1" applyFont="1" applyFill="1" applyBorder="1" applyAlignment="1">
      <alignment horizontal="right"/>
    </xf>
    <xf numFmtId="4" fontId="28" fillId="0" borderId="0" xfId="0" applyNumberFormat="1" applyFont="1" applyFill="1" applyAlignment="1">
      <alignment horizontal="right"/>
    </xf>
    <xf numFmtId="0" fontId="27" fillId="0" borderId="0" xfId="0" applyFont="1" applyFill="1" applyAlignment="1"/>
    <xf numFmtId="170" fontId="21" fillId="0" borderId="0" xfId="0" applyNumberFormat="1" applyFont="1" applyFill="1" applyAlignment="1">
      <alignment horizontal="left"/>
    </xf>
    <xf numFmtId="165" fontId="0" fillId="0" borderId="0" xfId="0" applyNumberFormat="1"/>
    <xf numFmtId="4" fontId="28" fillId="2" borderId="0" xfId="0" applyNumberFormat="1" applyFont="1" applyFill="1" applyAlignment="1">
      <alignment horizontal="right"/>
    </xf>
    <xf numFmtId="4" fontId="2" fillId="0" borderId="9" xfId="0" applyNumberFormat="1" applyFont="1" applyBorder="1" applyAlignment="1">
      <alignment horizontal="right"/>
    </xf>
    <xf numFmtId="168" fontId="0" fillId="0" borderId="0" xfId="0" applyNumberFormat="1"/>
    <xf numFmtId="43" fontId="0" fillId="0" borderId="0" xfId="0" applyNumberFormat="1"/>
    <xf numFmtId="0" fontId="0" fillId="0" borderId="0" xfId="0" applyNumberFormat="1"/>
    <xf numFmtId="4" fontId="15" fillId="2" borderId="0" xfId="0" applyNumberFormat="1" applyFont="1" applyFill="1" applyBorder="1" applyAlignment="1">
      <alignment horizontal="right" vertical="center" wrapText="1"/>
    </xf>
    <xf numFmtId="0" fontId="20" fillId="2" borderId="0" xfId="0" applyFont="1" applyFill="1"/>
    <xf numFmtId="0" fontId="40" fillId="0" borderId="12" xfId="0" applyFont="1" applyBorder="1" applyAlignment="1">
      <alignment vertical="center" wrapText="1"/>
    </xf>
    <xf numFmtId="4" fontId="40" fillId="0" borderId="13" xfId="0" applyNumberFormat="1" applyFont="1" applyBorder="1" applyAlignment="1">
      <alignment horizontal="right" vertical="top"/>
    </xf>
    <xf numFmtId="4" fontId="40" fillId="0" borderId="14" xfId="0" applyNumberFormat="1" applyFont="1" applyBorder="1" applyAlignment="1">
      <alignment horizontal="right" vertical="top"/>
    </xf>
    <xf numFmtId="0" fontId="40" fillId="0" borderId="15" xfId="0" applyFont="1" applyBorder="1" applyAlignment="1">
      <alignment vertical="center"/>
    </xf>
    <xf numFmtId="4" fontId="40" fillId="0" borderId="16" xfId="0" applyNumberFormat="1" applyFont="1" applyBorder="1" applyAlignment="1">
      <alignment horizontal="right" vertical="top"/>
    </xf>
    <xf numFmtId="4" fontId="40" fillId="0" borderId="17" xfId="0" applyNumberFormat="1" applyFont="1" applyBorder="1" applyAlignment="1">
      <alignment horizontal="right" vertical="top"/>
    </xf>
    <xf numFmtId="0" fontId="40" fillId="0" borderId="18" xfId="0" applyFont="1" applyBorder="1" applyAlignment="1">
      <alignment vertical="center"/>
    </xf>
    <xf numFmtId="4" fontId="40" fillId="0" borderId="19" xfId="0" applyNumberFormat="1" applyFont="1" applyBorder="1" applyAlignment="1">
      <alignment horizontal="right" vertical="top"/>
    </xf>
    <xf numFmtId="166" fontId="40" fillId="0" borderId="20" xfId="0" applyNumberFormat="1" applyFont="1" applyBorder="1" applyAlignment="1">
      <alignment horizontal="right" vertical="top"/>
    </xf>
    <xf numFmtId="4" fontId="11" fillId="2" borderId="1" xfId="0" applyNumberFormat="1" applyFont="1" applyFill="1" applyBorder="1" applyAlignment="1">
      <alignment horizontal="right" vertical="center" wrapText="1"/>
    </xf>
    <xf numFmtId="4" fontId="20" fillId="2" borderId="0" xfId="0" applyNumberFormat="1" applyFont="1" applyFill="1"/>
    <xf numFmtId="4" fontId="28" fillId="2" borderId="0" xfId="0" applyNumberFormat="1" applyFont="1" applyFill="1" applyBorder="1" applyAlignment="1">
      <alignment horizontal="right"/>
    </xf>
    <xf numFmtId="4" fontId="27" fillId="2" borderId="3" xfId="0" applyNumberFormat="1" applyFont="1" applyFill="1" applyBorder="1" applyAlignment="1">
      <alignment horizontal="right"/>
    </xf>
    <xf numFmtId="0" fontId="27" fillId="2" borderId="0" xfId="0" applyFont="1" applyFill="1" applyAlignment="1">
      <alignment horizontal="right"/>
    </xf>
    <xf numFmtId="4" fontId="32" fillId="0" borderId="3" xfId="0" applyNumberFormat="1" applyFont="1" applyFill="1" applyBorder="1" applyAlignment="1">
      <alignment horizontal="right"/>
    </xf>
    <xf numFmtId="4" fontId="27" fillId="2" borderId="0" xfId="0" applyNumberFormat="1" applyFont="1" applyFill="1" applyAlignment="1">
      <alignment horizontal="right"/>
    </xf>
    <xf numFmtId="166" fontId="28" fillId="2" borderId="0" xfId="0" applyNumberFormat="1" applyFont="1" applyFill="1" applyBorder="1" applyAlignment="1">
      <alignment horizontal="right"/>
    </xf>
    <xf numFmtId="4" fontId="28" fillId="2" borderId="2" xfId="0" applyNumberFormat="1" applyFont="1" applyFill="1" applyBorder="1" applyAlignment="1">
      <alignment horizontal="right"/>
    </xf>
    <xf numFmtId="4" fontId="27" fillId="2" borderId="0" xfId="0" applyNumberFormat="1" applyFont="1" applyFill="1" applyBorder="1" applyAlignment="1">
      <alignment horizontal="right"/>
    </xf>
    <xf numFmtId="0" fontId="23" fillId="2" borderId="0" xfId="0" applyFont="1" applyFill="1" applyAlignment="1">
      <alignment horizontal="justify"/>
    </xf>
    <xf numFmtId="0" fontId="21" fillId="2" borderId="0" xfId="0" applyFont="1" applyFill="1" applyAlignment="1">
      <alignment horizontal="justify"/>
    </xf>
    <xf numFmtId="0" fontId="42" fillId="0" borderId="5" xfId="0" applyFont="1" applyBorder="1"/>
    <xf numFmtId="0" fontId="42" fillId="0" borderId="0" xfId="0" applyFont="1"/>
    <xf numFmtId="165" fontId="42" fillId="0" borderId="0" xfId="0" applyNumberFormat="1" applyFont="1"/>
    <xf numFmtId="168" fontId="42" fillId="0" borderId="0" xfId="0" applyNumberFormat="1" applyFont="1"/>
    <xf numFmtId="168" fontId="42" fillId="3" borderId="0" xfId="0" applyNumberFormat="1" applyFont="1" applyFill="1"/>
    <xf numFmtId="43" fontId="42" fillId="0" borderId="0" xfId="0" applyNumberFormat="1" applyFont="1"/>
    <xf numFmtId="0" fontId="42" fillId="3" borderId="0" xfId="0" applyNumberFormat="1" applyFont="1" applyFill="1"/>
    <xf numFmtId="0" fontId="30" fillId="0" borderId="0" xfId="0" applyFont="1" applyAlignment="1">
      <alignment vertical="center"/>
    </xf>
    <xf numFmtId="4" fontId="43" fillId="0" borderId="0" xfId="0" applyNumberFormat="1" applyFont="1" applyAlignment="1">
      <alignment horizontal="right" vertical="top"/>
    </xf>
    <xf numFmtId="4" fontId="44" fillId="0" borderId="0" xfId="0" applyNumberFormat="1" applyFont="1" applyAlignment="1">
      <alignment horizontal="right" vertical="top"/>
    </xf>
    <xf numFmtId="169" fontId="44" fillId="0" borderId="0" xfId="0" applyNumberFormat="1" applyFont="1" applyAlignment="1">
      <alignment horizontal="right" vertical="top"/>
    </xf>
    <xf numFmtId="4" fontId="20" fillId="2" borderId="2" xfId="0" applyNumberFormat="1" applyFont="1" applyFill="1" applyBorder="1" applyAlignment="1">
      <alignment horizontal="right"/>
    </xf>
    <xf numFmtId="0" fontId="46" fillId="0" borderId="0" xfId="0" applyFont="1" applyAlignment="1">
      <alignment horizontal="center"/>
    </xf>
    <xf numFmtId="0" fontId="15" fillId="0" borderId="0" xfId="0" applyFont="1" applyFill="1" applyAlignment="1">
      <alignment horizontal="left"/>
    </xf>
    <xf numFmtId="0" fontId="15" fillId="0" borderId="0" xfId="0" applyFont="1" applyFill="1" applyAlignment="1"/>
    <xf numFmtId="0" fontId="16" fillId="0" borderId="0" xfId="0" applyFont="1" applyFill="1" applyAlignment="1"/>
    <xf numFmtId="0" fontId="15" fillId="0" borderId="0" xfId="0" applyFont="1" applyFill="1" applyBorder="1"/>
    <xf numFmtId="165" fontId="15" fillId="0" borderId="0" xfId="0" applyNumberFormat="1" applyFont="1" applyFill="1" applyBorder="1" applyAlignment="1">
      <alignment horizontal="right" vertical="center" wrapText="1"/>
    </xf>
    <xf numFmtId="165" fontId="45" fillId="0" borderId="0" xfId="0" applyNumberFormat="1" applyFont="1" applyFill="1" applyBorder="1" applyAlignment="1">
      <alignment vertical="center"/>
    </xf>
    <xf numFmtId="165" fontId="11" fillId="0" borderId="0" xfId="0" applyNumberFormat="1" applyFont="1" applyFill="1" applyBorder="1" applyAlignment="1">
      <alignment horizontal="center" vertical="center"/>
    </xf>
    <xf numFmtId="165" fontId="11" fillId="0" borderId="0" xfId="0" applyNumberFormat="1" applyFont="1" applyFill="1" applyBorder="1" applyAlignment="1">
      <alignment horizontal="right" vertical="center"/>
    </xf>
    <xf numFmtId="165" fontId="15" fillId="0" borderId="2" xfId="0" applyNumberFormat="1" applyFont="1" applyFill="1" applyBorder="1" applyAlignment="1">
      <alignment horizontal="right" vertical="center"/>
    </xf>
    <xf numFmtId="165" fontId="0" fillId="3" borderId="0" xfId="0" applyNumberFormat="1" applyFill="1"/>
    <xf numFmtId="165" fontId="46" fillId="0" borderId="8" xfId="0" applyNumberFormat="1" applyFont="1" applyBorder="1"/>
    <xf numFmtId="165" fontId="46" fillId="0" borderId="9" xfId="0" applyNumberFormat="1" applyFont="1" applyBorder="1"/>
    <xf numFmtId="168" fontId="46" fillId="0" borderId="9" xfId="0" applyNumberFormat="1" applyFont="1" applyBorder="1"/>
    <xf numFmtId="165" fontId="47" fillId="0" borderId="21" xfId="0" applyNumberFormat="1" applyFont="1" applyBorder="1"/>
    <xf numFmtId="4" fontId="11" fillId="2" borderId="0" xfId="0" applyNumberFormat="1" applyFont="1" applyFill="1" applyBorder="1" applyAlignment="1">
      <alignment horizontal="right" vertical="center" wrapText="1"/>
    </xf>
    <xf numFmtId="166" fontId="45" fillId="2" borderId="0" xfId="1" applyFont="1" applyFill="1" applyBorder="1" applyAlignment="1">
      <alignment horizontal="right" vertical="center"/>
    </xf>
    <xf numFmtId="166" fontId="11" fillId="0" borderId="0" xfId="1" applyFont="1" applyFill="1" applyBorder="1" applyAlignment="1">
      <alignment vertical="center" wrapText="1"/>
    </xf>
    <xf numFmtId="4" fontId="15" fillId="2" borderId="2" xfId="0" applyNumberFormat="1" applyFont="1" applyFill="1" applyBorder="1" applyAlignment="1">
      <alignment horizontal="right" vertical="center" wrapText="1"/>
    </xf>
    <xf numFmtId="167" fontId="31" fillId="2" borderId="0" xfId="0" applyNumberFormat="1" applyFont="1" applyFill="1" applyAlignment="1">
      <alignment horizontal="left"/>
    </xf>
    <xf numFmtId="4" fontId="27" fillId="2" borderId="4" xfId="0" applyNumberFormat="1" applyFont="1" applyFill="1" applyBorder="1" applyAlignment="1">
      <alignment horizontal="right" wrapText="1"/>
    </xf>
    <xf numFmtId="0" fontId="31" fillId="2" borderId="0" xfId="0" applyFont="1" applyFill="1" applyAlignment="1">
      <alignment horizontal="justify" vertical="top"/>
    </xf>
    <xf numFmtId="4" fontId="36" fillId="0" borderId="22" xfId="0" applyNumberFormat="1" applyFont="1" applyBorder="1" applyAlignment="1">
      <alignment horizontal="left" vertical="top"/>
    </xf>
    <xf numFmtId="4" fontId="40" fillId="0" borderId="22" xfId="0" applyNumberFormat="1" applyFont="1" applyBorder="1" applyAlignment="1">
      <alignment horizontal="right" vertical="top"/>
    </xf>
    <xf numFmtId="4" fontId="40" fillId="0" borderId="24" xfId="0" applyNumberFormat="1" applyFont="1" applyBorder="1" applyAlignment="1">
      <alignment horizontal="right" vertical="top"/>
    </xf>
    <xf numFmtId="0" fontId="40" fillId="0" borderId="23" xfId="0" applyFont="1" applyBorder="1" applyAlignment="1">
      <alignment vertical="center"/>
    </xf>
    <xf numFmtId="0" fontId="40" fillId="0" borderId="25" xfId="0" applyFont="1" applyBorder="1" applyAlignment="1">
      <alignment vertical="center"/>
    </xf>
    <xf numFmtId="4" fontId="36" fillId="0" borderId="26" xfId="0" applyNumberFormat="1" applyFont="1" applyBorder="1" applyAlignment="1">
      <alignment horizontal="left" vertical="top"/>
    </xf>
    <xf numFmtId="166" fontId="40" fillId="0" borderId="26" xfId="0" applyNumberFormat="1" applyFont="1" applyBorder="1" applyAlignment="1">
      <alignment horizontal="right" vertical="top"/>
    </xf>
    <xf numFmtId="4" fontId="40" fillId="0" borderId="27" xfId="0" applyNumberFormat="1" applyFont="1" applyBorder="1" applyAlignment="1">
      <alignment horizontal="right" vertical="top"/>
    </xf>
    <xf numFmtId="0" fontId="40" fillId="0" borderId="28" xfId="0" applyFont="1" applyBorder="1" applyAlignment="1">
      <alignment vertical="center" wrapText="1"/>
    </xf>
    <xf numFmtId="4" fontId="36" fillId="0" borderId="29" xfId="0" applyNumberFormat="1" applyFont="1" applyBorder="1" applyAlignment="1">
      <alignment horizontal="left" vertical="top"/>
    </xf>
    <xf numFmtId="4" fontId="40" fillId="0" borderId="29" xfId="0" applyNumberFormat="1" applyFont="1" applyBorder="1" applyAlignment="1">
      <alignment horizontal="right" vertical="top"/>
    </xf>
    <xf numFmtId="4" fontId="40" fillId="0" borderId="30" xfId="0" applyNumberFormat="1" applyFont="1" applyBorder="1" applyAlignment="1">
      <alignment horizontal="right" vertical="top"/>
    </xf>
    <xf numFmtId="4" fontId="2" fillId="0" borderId="11" xfId="0" applyNumberFormat="1" applyFont="1" applyBorder="1" applyAlignment="1">
      <alignment horizontal="right"/>
    </xf>
    <xf numFmtId="168" fontId="2" fillId="0" borderId="21" xfId="0" applyNumberFormat="1" applyFont="1" applyBorder="1" applyAlignment="1">
      <alignment horizontal="right"/>
    </xf>
    <xf numFmtId="165" fontId="28" fillId="2" borderId="0" xfId="0" applyNumberFormat="1" applyFont="1" applyFill="1" applyAlignment="1">
      <alignment horizontal="right"/>
    </xf>
    <xf numFmtId="0" fontId="6" fillId="0" borderId="0" xfId="0" applyFont="1" applyFill="1" applyAlignment="1">
      <alignment horizontal="center" vertical="center"/>
    </xf>
    <xf numFmtId="0" fontId="5" fillId="0" borderId="0" xfId="0" applyFont="1" applyFill="1" applyAlignment="1">
      <alignment horizontal="center" vertical="center"/>
    </xf>
    <xf numFmtId="0" fontId="16" fillId="0" borderId="0" xfId="0" applyFont="1" applyFill="1" applyAlignment="1">
      <alignment horizontal="center"/>
    </xf>
    <xf numFmtId="0" fontId="15" fillId="0" borderId="0" xfId="0" applyFont="1" applyFill="1" applyAlignment="1">
      <alignment horizontal="center"/>
    </xf>
    <xf numFmtId="0" fontId="15" fillId="0" borderId="0" xfId="0" applyFont="1" applyFill="1" applyBorder="1" applyAlignment="1">
      <alignment horizontal="center" vertical="center"/>
    </xf>
    <xf numFmtId="0" fontId="3" fillId="0" borderId="0" xfId="0" applyFont="1" applyFill="1" applyAlignment="1">
      <alignment horizontal="center"/>
    </xf>
    <xf numFmtId="0" fontId="15" fillId="0" borderId="0" xfId="0" applyFont="1" applyFill="1" applyAlignment="1">
      <alignment horizontal="left" vertical="center"/>
    </xf>
    <xf numFmtId="0" fontId="16" fillId="0" borderId="0" xfId="0" applyFont="1" applyFill="1" applyBorder="1" applyAlignment="1">
      <alignment horizontal="left"/>
    </xf>
    <xf numFmtId="0" fontId="15" fillId="0" borderId="0" xfId="0" applyFont="1" applyFill="1" applyAlignment="1">
      <alignment horizontal="left"/>
    </xf>
    <xf numFmtId="0" fontId="34" fillId="0" borderId="0" xfId="0" applyFont="1" applyAlignment="1">
      <alignment horizontal="center"/>
    </xf>
    <xf numFmtId="0" fontId="35" fillId="2" borderId="0" xfId="0" applyFont="1" applyFill="1" applyAlignment="1">
      <alignment horizontal="center" vertical="center"/>
    </xf>
    <xf numFmtId="0" fontId="2" fillId="2" borderId="0" xfId="0" applyFont="1" applyFill="1" applyAlignment="1">
      <alignment horizontal="center" vertical="center"/>
    </xf>
  </cellXfs>
  <cellStyles count="7">
    <cellStyle name="Millares" xfId="1" builtinId="3"/>
    <cellStyle name="Millares 2" xfId="5"/>
    <cellStyle name="Millares 3" xfId="3"/>
    <cellStyle name="Millares 6" xfId="6"/>
    <cellStyle name="Normal" xfId="0" builtinId="0"/>
    <cellStyle name="Normal 2" xfId="4"/>
    <cellStyle name="Normal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119062</xdr:rowOff>
    </xdr:from>
    <xdr:to>
      <xdr:col>0</xdr:col>
      <xdr:colOff>2595562</xdr:colOff>
      <xdr:row>10</xdr:row>
      <xdr:rowOff>11905</xdr:rowOff>
    </xdr:to>
    <xdr:pic>
      <xdr:nvPicPr>
        <xdr:cNvPr id="4" name="3 Imagen"/>
        <xdr:cNvPicPr>
          <a:picLocks noChangeAspect="1"/>
        </xdr:cNvPicPr>
      </xdr:nvPicPr>
      <xdr:blipFill>
        <a:blip xmlns:r="http://schemas.openxmlformats.org/officeDocument/2006/relationships" r:embed="rId1"/>
        <a:stretch>
          <a:fillRect/>
        </a:stretch>
      </xdr:blipFill>
      <xdr:spPr>
        <a:xfrm>
          <a:off x="0" y="309562"/>
          <a:ext cx="2595562" cy="1940718"/>
        </a:xfrm>
        <a:prstGeom prst="rect">
          <a:avLst/>
        </a:prstGeom>
      </xdr:spPr>
    </xdr:pic>
    <xdr:clientData/>
  </xdr:twoCellAnchor>
  <xdr:twoCellAnchor editAs="oneCell">
    <xdr:from>
      <xdr:col>1</xdr:col>
      <xdr:colOff>1357312</xdr:colOff>
      <xdr:row>3</xdr:row>
      <xdr:rowOff>0</xdr:rowOff>
    </xdr:from>
    <xdr:to>
      <xdr:col>1</xdr:col>
      <xdr:colOff>3786187</xdr:colOff>
      <xdr:row>9</xdr:row>
      <xdr:rowOff>59531</xdr:rowOff>
    </xdr:to>
    <xdr:pic>
      <xdr:nvPicPr>
        <xdr:cNvPr id="6" name="5 Imagen"/>
        <xdr:cNvPicPr>
          <a:picLocks noChangeAspect="1"/>
        </xdr:cNvPicPr>
      </xdr:nvPicPr>
      <xdr:blipFill>
        <a:blip xmlns:r="http://schemas.openxmlformats.org/officeDocument/2006/relationships" r:embed="rId2"/>
        <a:stretch>
          <a:fillRect/>
        </a:stretch>
      </xdr:blipFill>
      <xdr:spPr>
        <a:xfrm>
          <a:off x="7989093" y="571500"/>
          <a:ext cx="2428875" cy="14644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0</xdr:row>
      <xdr:rowOff>85725</xdr:rowOff>
    </xdr:from>
    <xdr:to>
      <xdr:col>4</xdr:col>
      <xdr:colOff>0</xdr:colOff>
      <xdr:row>10</xdr:row>
      <xdr:rowOff>95250</xdr:rowOff>
    </xdr:to>
    <xdr:pic>
      <xdr:nvPicPr>
        <xdr:cNvPr id="3" name="Picture 63"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85725"/>
          <a:ext cx="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123824</xdr:rowOff>
    </xdr:from>
    <xdr:to>
      <xdr:col>0</xdr:col>
      <xdr:colOff>1757978</xdr:colOff>
      <xdr:row>10</xdr:row>
      <xdr:rowOff>104775</xdr:rowOff>
    </xdr:to>
    <xdr:pic>
      <xdr:nvPicPr>
        <xdr:cNvPr id="7" name="6 Imagen"/>
        <xdr:cNvPicPr>
          <a:picLocks noChangeAspect="1"/>
        </xdr:cNvPicPr>
      </xdr:nvPicPr>
      <xdr:blipFill>
        <a:blip xmlns:r="http://schemas.openxmlformats.org/officeDocument/2006/relationships" r:embed="rId2"/>
        <a:stretch>
          <a:fillRect/>
        </a:stretch>
      </xdr:blipFill>
      <xdr:spPr>
        <a:xfrm>
          <a:off x="0" y="695324"/>
          <a:ext cx="1757978" cy="1314451"/>
        </a:xfrm>
        <a:prstGeom prst="rect">
          <a:avLst/>
        </a:prstGeom>
      </xdr:spPr>
    </xdr:pic>
    <xdr:clientData/>
  </xdr:twoCellAnchor>
  <xdr:twoCellAnchor>
    <xdr:from>
      <xdr:col>6</xdr:col>
      <xdr:colOff>142875</xdr:colOff>
      <xdr:row>4</xdr:row>
      <xdr:rowOff>18030</xdr:rowOff>
    </xdr:from>
    <xdr:to>
      <xdr:col>7</xdr:col>
      <xdr:colOff>352425</xdr:colOff>
      <xdr:row>10</xdr:row>
      <xdr:rowOff>177275</xdr:rowOff>
    </xdr:to>
    <xdr:pic>
      <xdr:nvPicPr>
        <xdr:cNvPr id="11" name="5 Imagen" descr="logo-0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t="3726" r="76331" b="7454"/>
        <a:stretch>
          <a:fillRect/>
        </a:stretch>
      </xdr:blipFill>
      <xdr:spPr bwMode="auto">
        <a:xfrm>
          <a:off x="8915400" y="780030"/>
          <a:ext cx="1381125" cy="1302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952500</xdr:colOff>
      <xdr:row>0</xdr:row>
      <xdr:rowOff>142875</xdr:rowOff>
    </xdr:from>
    <xdr:to>
      <xdr:col>3</xdr:col>
      <xdr:colOff>1143000</xdr:colOff>
      <xdr:row>6</xdr:row>
      <xdr:rowOff>9525</xdr:rowOff>
    </xdr:to>
    <xdr:pic>
      <xdr:nvPicPr>
        <xdr:cNvPr id="2" name="0 Imagen" descr="Header_Contraloria-Modif3.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42875"/>
          <a:ext cx="67532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0</xdr:row>
      <xdr:rowOff>85725</xdr:rowOff>
    </xdr:from>
    <xdr:to>
      <xdr:col>4</xdr:col>
      <xdr:colOff>0</xdr:colOff>
      <xdr:row>5</xdr:row>
      <xdr:rowOff>95250</xdr:rowOff>
    </xdr:to>
    <xdr:pic>
      <xdr:nvPicPr>
        <xdr:cNvPr id="3" name="Picture 63"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39075" y="85725"/>
          <a:ext cx="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962025</xdr:colOff>
      <xdr:row>1</xdr:row>
      <xdr:rowOff>28575</xdr:rowOff>
    </xdr:from>
    <xdr:to>
      <xdr:col>4</xdr:col>
      <xdr:colOff>1076325</xdr:colOff>
      <xdr:row>5</xdr:row>
      <xdr:rowOff>171450</xdr:rowOff>
    </xdr:to>
    <xdr:pic>
      <xdr:nvPicPr>
        <xdr:cNvPr id="2" name="0 Imagen" descr="Header_Contraloria-Modif3.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025" y="219075"/>
          <a:ext cx="67532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0</xdr:row>
      <xdr:rowOff>85725</xdr:rowOff>
    </xdr:from>
    <xdr:to>
      <xdr:col>4</xdr:col>
      <xdr:colOff>0</xdr:colOff>
      <xdr:row>5</xdr:row>
      <xdr:rowOff>95250</xdr:rowOff>
    </xdr:to>
    <xdr:pic>
      <xdr:nvPicPr>
        <xdr:cNvPr id="3" name="Picture 63"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38925" y="85725"/>
          <a:ext cx="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962025</xdr:colOff>
      <xdr:row>1</xdr:row>
      <xdr:rowOff>28575</xdr:rowOff>
    </xdr:from>
    <xdr:to>
      <xdr:col>3</xdr:col>
      <xdr:colOff>1152525</xdr:colOff>
      <xdr:row>6</xdr:row>
      <xdr:rowOff>85725</xdr:rowOff>
    </xdr:to>
    <xdr:pic>
      <xdr:nvPicPr>
        <xdr:cNvPr id="2" name="0 Imagen" descr="Header_Contraloria-Modif3.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025" y="219075"/>
          <a:ext cx="67532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0</xdr:row>
      <xdr:rowOff>85725</xdr:rowOff>
    </xdr:from>
    <xdr:to>
      <xdr:col>4</xdr:col>
      <xdr:colOff>0</xdr:colOff>
      <xdr:row>5</xdr:row>
      <xdr:rowOff>95250</xdr:rowOff>
    </xdr:to>
    <xdr:pic>
      <xdr:nvPicPr>
        <xdr:cNvPr id="3" name="Picture 63"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39075" y="85725"/>
          <a:ext cx="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wserver\CONT_INTERNA\COMUN\TRANSPARENCIA%202019\SEPTIEMBRE\Balance%20General%20%20Agosto%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AGOSTO 2019"/>
      <sheetName val="NOTAS AGOSTO 2019"/>
      <sheetName val="Valoracion Activo Fijo Agosto 1"/>
      <sheetName val="Hoja1"/>
    </sheetNames>
    <sheetDataSet>
      <sheetData sheetId="0"/>
      <sheetData sheetId="1">
        <row r="127">
          <cell r="B127">
            <v>343562.04</v>
          </cell>
        </row>
      </sheetData>
      <sheetData sheetId="2">
        <row r="14">
          <cell r="A14" t="str">
            <v xml:space="preserve">MUEBLES DE OFICINA Y ESTANTERÍA </v>
          </cell>
        </row>
        <row r="15">
          <cell r="A15" t="str">
            <v xml:space="preserve">MUEBLES DE ALOJAMIENTO      </v>
          </cell>
        </row>
        <row r="16">
          <cell r="A16" t="str">
            <v xml:space="preserve">EQUIPOS DE CÓMPUTO   </v>
          </cell>
        </row>
        <row r="17">
          <cell r="A17" t="str">
            <v>ELECTRODOMÉSTICOS</v>
          </cell>
        </row>
        <row r="18">
          <cell r="A18" t="str">
            <v>OTROS MOBILIARIOS Y EQUIPOS NO IDENTIFICADOS PRECEDENTEMENTE</v>
          </cell>
        </row>
        <row r="19">
          <cell r="A19" t="str">
            <v>EQUIPOS Y APARATOS AUDIOVISUALES</v>
          </cell>
        </row>
        <row r="20">
          <cell r="A20" t="str">
            <v>CÁMARAS FOTOGRÁFICAS Y DE VIDEO</v>
          </cell>
        </row>
        <row r="21">
          <cell r="A21" t="str">
            <v>EQUIPOS  RECREATIVOS</v>
          </cell>
        </row>
        <row r="22">
          <cell r="A22" t="str">
            <v>EQUIPO MÉDICO Y DE LABORATORIO</v>
          </cell>
        </row>
        <row r="23">
          <cell r="A23" t="str">
            <v>INSTRUMENTAL MÉDICO Y DE LABORATORIO</v>
          </cell>
        </row>
        <row r="24">
          <cell r="A24" t="str">
            <v>AUTOMÓVILES Y CAMIONES</v>
          </cell>
        </row>
        <row r="25">
          <cell r="A25" t="str">
            <v>CARROCERÍAS Y REMOLQUES</v>
          </cell>
        </row>
        <row r="26">
          <cell r="A26" t="str">
            <v>OTROS EQUIPOS DE TRANSPORTE</v>
          </cell>
        </row>
        <row r="27">
          <cell r="A27" t="str">
            <v>MAQUINARIA Y EQUIPO AGROPECUARIO</v>
          </cell>
        </row>
        <row r="28">
          <cell r="A28" t="str">
            <v>MAQUINARIA Y EQUIPO INDUSTRIAL</v>
          </cell>
        </row>
        <row r="29">
          <cell r="A29" t="str">
            <v>SISTEMAS DE AIRE ACONDICIONADO, CALEFACCIÓN Y REFRIGERACIÓN INDUSTRIAL</v>
          </cell>
        </row>
        <row r="30">
          <cell r="A30" t="str">
            <v>EQUIPO DE COMUNICACIÓN, TELECOMUNICACIONES Y SEÑALAMIENTO</v>
          </cell>
        </row>
        <row r="31">
          <cell r="A31" t="str">
            <v>EQUIPO DE GENERACIÓN ELÉCTRICA, APARATOS Y ACCESORIOS ELÉCTRICOS</v>
          </cell>
        </row>
        <row r="32">
          <cell r="A32" t="str">
            <v>HERRAMIENTAS Y MÁQUINAS-HERRAMIENTAS</v>
          </cell>
        </row>
        <row r="33">
          <cell r="A33" t="str">
            <v>OTROS EQUIPOS</v>
          </cell>
        </row>
        <row r="34">
          <cell r="A34" t="str">
            <v>EQUIPOS DE SEGURIDAD</v>
          </cell>
        </row>
        <row r="35">
          <cell r="A35" t="str">
            <v>PROGRAMAS DE INFORMÁTICA Y BASE DE DATOS</v>
          </cell>
        </row>
        <row r="36">
          <cell r="A36" t="str">
            <v>ANTIGÜEDADES, BIENES ARTÍSTICOS Y OTROS OBJETOS DE ARTE</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92"/>
  <sheetViews>
    <sheetView tabSelected="1" zoomScale="80" zoomScaleNormal="80" workbookViewId="0">
      <selection activeCell="B17" sqref="B17"/>
    </sheetView>
  </sheetViews>
  <sheetFormatPr baseColWidth="10" defaultColWidth="9.140625" defaultRowHeight="15" x14ac:dyDescent="0.25"/>
  <cols>
    <col min="1" max="1" width="99.42578125" style="4" customWidth="1"/>
    <col min="2" max="2" width="58.7109375" style="38" customWidth="1"/>
    <col min="3" max="3" width="9.140625" style="2"/>
    <col min="4" max="4" width="17.85546875" style="2" bestFit="1" customWidth="1"/>
    <col min="5" max="5" width="5.5703125" style="2" customWidth="1"/>
    <col min="6" max="7" width="9.140625" style="2" hidden="1" customWidth="1"/>
    <col min="8" max="8" width="16.5703125" style="2" bestFit="1" customWidth="1"/>
    <col min="9" max="26" width="9.140625" style="2"/>
    <col min="27" max="255" width="9.140625" style="1"/>
    <col min="256" max="256" width="5.140625" style="1" customWidth="1"/>
    <col min="257" max="257" width="127.7109375" style="1" customWidth="1"/>
    <col min="258" max="258" width="29.28515625" style="1" customWidth="1"/>
    <col min="259" max="259" width="9.140625" style="1"/>
    <col min="260" max="260" width="17.85546875" style="1" bestFit="1" customWidth="1"/>
    <col min="261" max="261" width="5.5703125" style="1" customWidth="1"/>
    <col min="262" max="263" width="0" style="1" hidden="1" customWidth="1"/>
    <col min="264" max="264" width="16.5703125" style="1" bestFit="1" customWidth="1"/>
    <col min="265" max="511" width="9.140625" style="1"/>
    <col min="512" max="512" width="5.140625" style="1" customWidth="1"/>
    <col min="513" max="513" width="127.7109375" style="1" customWidth="1"/>
    <col min="514" max="514" width="29.28515625" style="1" customWidth="1"/>
    <col min="515" max="515" width="9.140625" style="1"/>
    <col min="516" max="516" width="17.85546875" style="1" bestFit="1" customWidth="1"/>
    <col min="517" max="517" width="5.5703125" style="1" customWidth="1"/>
    <col min="518" max="519" width="0" style="1" hidden="1" customWidth="1"/>
    <col min="520" max="520" width="16.5703125" style="1" bestFit="1" customWidth="1"/>
    <col min="521" max="767" width="9.140625" style="1"/>
    <col min="768" max="768" width="5.140625" style="1" customWidth="1"/>
    <col min="769" max="769" width="127.7109375" style="1" customWidth="1"/>
    <col min="770" max="770" width="29.28515625" style="1" customWidth="1"/>
    <col min="771" max="771" width="9.140625" style="1"/>
    <col min="772" max="772" width="17.85546875" style="1" bestFit="1" customWidth="1"/>
    <col min="773" max="773" width="5.5703125" style="1" customWidth="1"/>
    <col min="774" max="775" width="0" style="1" hidden="1" customWidth="1"/>
    <col min="776" max="776" width="16.5703125" style="1" bestFit="1" customWidth="1"/>
    <col min="777" max="1023" width="9.140625" style="1"/>
    <col min="1024" max="1024" width="5.140625" style="1" customWidth="1"/>
    <col min="1025" max="1025" width="127.7109375" style="1" customWidth="1"/>
    <col min="1026" max="1026" width="29.28515625" style="1" customWidth="1"/>
    <col min="1027" max="1027" width="9.140625" style="1"/>
    <col min="1028" max="1028" width="17.85546875" style="1" bestFit="1" customWidth="1"/>
    <col min="1029" max="1029" width="5.5703125" style="1" customWidth="1"/>
    <col min="1030" max="1031" width="0" style="1" hidden="1" customWidth="1"/>
    <col min="1032" max="1032" width="16.5703125" style="1" bestFit="1" customWidth="1"/>
    <col min="1033" max="1279" width="9.140625" style="1"/>
    <col min="1280" max="1280" width="5.140625" style="1" customWidth="1"/>
    <col min="1281" max="1281" width="127.7109375" style="1" customWidth="1"/>
    <col min="1282" max="1282" width="29.28515625" style="1" customWidth="1"/>
    <col min="1283" max="1283" width="9.140625" style="1"/>
    <col min="1284" max="1284" width="17.85546875" style="1" bestFit="1" customWidth="1"/>
    <col min="1285" max="1285" width="5.5703125" style="1" customWidth="1"/>
    <col min="1286" max="1287" width="0" style="1" hidden="1" customWidth="1"/>
    <col min="1288" max="1288" width="16.5703125" style="1" bestFit="1" customWidth="1"/>
    <col min="1289" max="1535" width="9.140625" style="1"/>
    <col min="1536" max="1536" width="5.140625" style="1" customWidth="1"/>
    <col min="1537" max="1537" width="127.7109375" style="1" customWidth="1"/>
    <col min="1538" max="1538" width="29.28515625" style="1" customWidth="1"/>
    <col min="1539" max="1539" width="9.140625" style="1"/>
    <col min="1540" max="1540" width="17.85546875" style="1" bestFit="1" customWidth="1"/>
    <col min="1541" max="1541" width="5.5703125" style="1" customWidth="1"/>
    <col min="1542" max="1543" width="0" style="1" hidden="1" customWidth="1"/>
    <col min="1544" max="1544" width="16.5703125" style="1" bestFit="1" customWidth="1"/>
    <col min="1545" max="1791" width="9.140625" style="1"/>
    <col min="1792" max="1792" width="5.140625" style="1" customWidth="1"/>
    <col min="1793" max="1793" width="127.7109375" style="1" customWidth="1"/>
    <col min="1794" max="1794" width="29.28515625" style="1" customWidth="1"/>
    <col min="1795" max="1795" width="9.140625" style="1"/>
    <col min="1796" max="1796" width="17.85546875" style="1" bestFit="1" customWidth="1"/>
    <col min="1797" max="1797" width="5.5703125" style="1" customWidth="1"/>
    <col min="1798" max="1799" width="0" style="1" hidden="1" customWidth="1"/>
    <col min="1800" max="1800" width="16.5703125" style="1" bestFit="1" customWidth="1"/>
    <col min="1801" max="2047" width="9.140625" style="1"/>
    <col min="2048" max="2048" width="5.140625" style="1" customWidth="1"/>
    <col min="2049" max="2049" width="127.7109375" style="1" customWidth="1"/>
    <col min="2050" max="2050" width="29.28515625" style="1" customWidth="1"/>
    <col min="2051" max="2051" width="9.140625" style="1"/>
    <col min="2052" max="2052" width="17.85546875" style="1" bestFit="1" customWidth="1"/>
    <col min="2053" max="2053" width="5.5703125" style="1" customWidth="1"/>
    <col min="2054" max="2055" width="0" style="1" hidden="1" customWidth="1"/>
    <col min="2056" max="2056" width="16.5703125" style="1" bestFit="1" customWidth="1"/>
    <col min="2057" max="2303" width="9.140625" style="1"/>
    <col min="2304" max="2304" width="5.140625" style="1" customWidth="1"/>
    <col min="2305" max="2305" width="127.7109375" style="1" customWidth="1"/>
    <col min="2306" max="2306" width="29.28515625" style="1" customWidth="1"/>
    <col min="2307" max="2307" width="9.140625" style="1"/>
    <col min="2308" max="2308" width="17.85546875" style="1" bestFit="1" customWidth="1"/>
    <col min="2309" max="2309" width="5.5703125" style="1" customWidth="1"/>
    <col min="2310" max="2311" width="0" style="1" hidden="1" customWidth="1"/>
    <col min="2312" max="2312" width="16.5703125" style="1" bestFit="1" customWidth="1"/>
    <col min="2313" max="2559" width="9.140625" style="1"/>
    <col min="2560" max="2560" width="5.140625" style="1" customWidth="1"/>
    <col min="2561" max="2561" width="127.7109375" style="1" customWidth="1"/>
    <col min="2562" max="2562" width="29.28515625" style="1" customWidth="1"/>
    <col min="2563" max="2563" width="9.140625" style="1"/>
    <col min="2564" max="2564" width="17.85546875" style="1" bestFit="1" customWidth="1"/>
    <col min="2565" max="2565" width="5.5703125" style="1" customWidth="1"/>
    <col min="2566" max="2567" width="0" style="1" hidden="1" customWidth="1"/>
    <col min="2568" max="2568" width="16.5703125" style="1" bestFit="1" customWidth="1"/>
    <col min="2569" max="2815" width="9.140625" style="1"/>
    <col min="2816" max="2816" width="5.140625" style="1" customWidth="1"/>
    <col min="2817" max="2817" width="127.7109375" style="1" customWidth="1"/>
    <col min="2818" max="2818" width="29.28515625" style="1" customWidth="1"/>
    <col min="2819" max="2819" width="9.140625" style="1"/>
    <col min="2820" max="2820" width="17.85546875" style="1" bestFit="1" customWidth="1"/>
    <col min="2821" max="2821" width="5.5703125" style="1" customWidth="1"/>
    <col min="2822" max="2823" width="0" style="1" hidden="1" customWidth="1"/>
    <col min="2824" max="2824" width="16.5703125" style="1" bestFit="1" customWidth="1"/>
    <col min="2825" max="3071" width="9.140625" style="1"/>
    <col min="3072" max="3072" width="5.140625" style="1" customWidth="1"/>
    <col min="3073" max="3073" width="127.7109375" style="1" customWidth="1"/>
    <col min="3074" max="3074" width="29.28515625" style="1" customWidth="1"/>
    <col min="3075" max="3075" width="9.140625" style="1"/>
    <col min="3076" max="3076" width="17.85546875" style="1" bestFit="1" customWidth="1"/>
    <col min="3077" max="3077" width="5.5703125" style="1" customWidth="1"/>
    <col min="3078" max="3079" width="0" style="1" hidden="1" customWidth="1"/>
    <col min="3080" max="3080" width="16.5703125" style="1" bestFit="1" customWidth="1"/>
    <col min="3081" max="3327" width="9.140625" style="1"/>
    <col min="3328" max="3328" width="5.140625" style="1" customWidth="1"/>
    <col min="3329" max="3329" width="127.7109375" style="1" customWidth="1"/>
    <col min="3330" max="3330" width="29.28515625" style="1" customWidth="1"/>
    <col min="3331" max="3331" width="9.140625" style="1"/>
    <col min="3332" max="3332" width="17.85546875" style="1" bestFit="1" customWidth="1"/>
    <col min="3333" max="3333" width="5.5703125" style="1" customWidth="1"/>
    <col min="3334" max="3335" width="0" style="1" hidden="1" customWidth="1"/>
    <col min="3336" max="3336" width="16.5703125" style="1" bestFit="1" customWidth="1"/>
    <col min="3337" max="3583" width="9.140625" style="1"/>
    <col min="3584" max="3584" width="5.140625" style="1" customWidth="1"/>
    <col min="3585" max="3585" width="127.7109375" style="1" customWidth="1"/>
    <col min="3586" max="3586" width="29.28515625" style="1" customWidth="1"/>
    <col min="3587" max="3587" width="9.140625" style="1"/>
    <col min="3588" max="3588" width="17.85546875" style="1" bestFit="1" customWidth="1"/>
    <col min="3589" max="3589" width="5.5703125" style="1" customWidth="1"/>
    <col min="3590" max="3591" width="0" style="1" hidden="1" customWidth="1"/>
    <col min="3592" max="3592" width="16.5703125" style="1" bestFit="1" customWidth="1"/>
    <col min="3593" max="3839" width="9.140625" style="1"/>
    <col min="3840" max="3840" width="5.140625" style="1" customWidth="1"/>
    <col min="3841" max="3841" width="127.7109375" style="1" customWidth="1"/>
    <col min="3842" max="3842" width="29.28515625" style="1" customWidth="1"/>
    <col min="3843" max="3843" width="9.140625" style="1"/>
    <col min="3844" max="3844" width="17.85546875" style="1" bestFit="1" customWidth="1"/>
    <col min="3845" max="3845" width="5.5703125" style="1" customWidth="1"/>
    <col min="3846" max="3847" width="0" style="1" hidden="1" customWidth="1"/>
    <col min="3848" max="3848" width="16.5703125" style="1" bestFit="1" customWidth="1"/>
    <col min="3849" max="4095" width="9.140625" style="1"/>
    <col min="4096" max="4096" width="5.140625" style="1" customWidth="1"/>
    <col min="4097" max="4097" width="127.7109375" style="1" customWidth="1"/>
    <col min="4098" max="4098" width="29.28515625" style="1" customWidth="1"/>
    <col min="4099" max="4099" width="9.140625" style="1"/>
    <col min="4100" max="4100" width="17.85546875" style="1" bestFit="1" customWidth="1"/>
    <col min="4101" max="4101" width="5.5703125" style="1" customWidth="1"/>
    <col min="4102" max="4103" width="0" style="1" hidden="1" customWidth="1"/>
    <col min="4104" max="4104" width="16.5703125" style="1" bestFit="1" customWidth="1"/>
    <col min="4105" max="4351" width="9.140625" style="1"/>
    <col min="4352" max="4352" width="5.140625" style="1" customWidth="1"/>
    <col min="4353" max="4353" width="127.7109375" style="1" customWidth="1"/>
    <col min="4354" max="4354" width="29.28515625" style="1" customWidth="1"/>
    <col min="4355" max="4355" width="9.140625" style="1"/>
    <col min="4356" max="4356" width="17.85546875" style="1" bestFit="1" customWidth="1"/>
    <col min="4357" max="4357" width="5.5703125" style="1" customWidth="1"/>
    <col min="4358" max="4359" width="0" style="1" hidden="1" customWidth="1"/>
    <col min="4360" max="4360" width="16.5703125" style="1" bestFit="1" customWidth="1"/>
    <col min="4361" max="4607" width="9.140625" style="1"/>
    <col min="4608" max="4608" width="5.140625" style="1" customWidth="1"/>
    <col min="4609" max="4609" width="127.7109375" style="1" customWidth="1"/>
    <col min="4610" max="4610" width="29.28515625" style="1" customWidth="1"/>
    <col min="4611" max="4611" width="9.140625" style="1"/>
    <col min="4612" max="4612" width="17.85546875" style="1" bestFit="1" customWidth="1"/>
    <col min="4613" max="4613" width="5.5703125" style="1" customWidth="1"/>
    <col min="4614" max="4615" width="0" style="1" hidden="1" customWidth="1"/>
    <col min="4616" max="4616" width="16.5703125" style="1" bestFit="1" customWidth="1"/>
    <col min="4617" max="4863" width="9.140625" style="1"/>
    <col min="4864" max="4864" width="5.140625" style="1" customWidth="1"/>
    <col min="4865" max="4865" width="127.7109375" style="1" customWidth="1"/>
    <col min="4866" max="4866" width="29.28515625" style="1" customWidth="1"/>
    <col min="4867" max="4867" width="9.140625" style="1"/>
    <col min="4868" max="4868" width="17.85546875" style="1" bestFit="1" customWidth="1"/>
    <col min="4869" max="4869" width="5.5703125" style="1" customWidth="1"/>
    <col min="4870" max="4871" width="0" style="1" hidden="1" customWidth="1"/>
    <col min="4872" max="4872" width="16.5703125" style="1" bestFit="1" customWidth="1"/>
    <col min="4873" max="5119" width="9.140625" style="1"/>
    <col min="5120" max="5120" width="5.140625" style="1" customWidth="1"/>
    <col min="5121" max="5121" width="127.7109375" style="1" customWidth="1"/>
    <col min="5122" max="5122" width="29.28515625" style="1" customWidth="1"/>
    <col min="5123" max="5123" width="9.140625" style="1"/>
    <col min="5124" max="5124" width="17.85546875" style="1" bestFit="1" customWidth="1"/>
    <col min="5125" max="5125" width="5.5703125" style="1" customWidth="1"/>
    <col min="5126" max="5127" width="0" style="1" hidden="1" customWidth="1"/>
    <col min="5128" max="5128" width="16.5703125" style="1" bestFit="1" customWidth="1"/>
    <col min="5129" max="5375" width="9.140625" style="1"/>
    <col min="5376" max="5376" width="5.140625" style="1" customWidth="1"/>
    <col min="5377" max="5377" width="127.7109375" style="1" customWidth="1"/>
    <col min="5378" max="5378" width="29.28515625" style="1" customWidth="1"/>
    <col min="5379" max="5379" width="9.140625" style="1"/>
    <col min="5380" max="5380" width="17.85546875" style="1" bestFit="1" customWidth="1"/>
    <col min="5381" max="5381" width="5.5703125" style="1" customWidth="1"/>
    <col min="5382" max="5383" width="0" style="1" hidden="1" customWidth="1"/>
    <col min="5384" max="5384" width="16.5703125" style="1" bestFit="1" customWidth="1"/>
    <col min="5385" max="5631" width="9.140625" style="1"/>
    <col min="5632" max="5632" width="5.140625" style="1" customWidth="1"/>
    <col min="5633" max="5633" width="127.7109375" style="1" customWidth="1"/>
    <col min="5634" max="5634" width="29.28515625" style="1" customWidth="1"/>
    <col min="5635" max="5635" width="9.140625" style="1"/>
    <col min="5636" max="5636" width="17.85546875" style="1" bestFit="1" customWidth="1"/>
    <col min="5637" max="5637" width="5.5703125" style="1" customWidth="1"/>
    <col min="5638" max="5639" width="0" style="1" hidden="1" customWidth="1"/>
    <col min="5640" max="5640" width="16.5703125" style="1" bestFit="1" customWidth="1"/>
    <col min="5641" max="5887" width="9.140625" style="1"/>
    <col min="5888" max="5888" width="5.140625" style="1" customWidth="1"/>
    <col min="5889" max="5889" width="127.7109375" style="1" customWidth="1"/>
    <col min="5890" max="5890" width="29.28515625" style="1" customWidth="1"/>
    <col min="5891" max="5891" width="9.140625" style="1"/>
    <col min="5892" max="5892" width="17.85546875" style="1" bestFit="1" customWidth="1"/>
    <col min="5893" max="5893" width="5.5703125" style="1" customWidth="1"/>
    <col min="5894" max="5895" width="0" style="1" hidden="1" customWidth="1"/>
    <col min="5896" max="5896" width="16.5703125" style="1" bestFit="1" customWidth="1"/>
    <col min="5897" max="6143" width="9.140625" style="1"/>
    <col min="6144" max="6144" width="5.140625" style="1" customWidth="1"/>
    <col min="6145" max="6145" width="127.7109375" style="1" customWidth="1"/>
    <col min="6146" max="6146" width="29.28515625" style="1" customWidth="1"/>
    <col min="6147" max="6147" width="9.140625" style="1"/>
    <col min="6148" max="6148" width="17.85546875" style="1" bestFit="1" customWidth="1"/>
    <col min="6149" max="6149" width="5.5703125" style="1" customWidth="1"/>
    <col min="6150" max="6151" width="0" style="1" hidden="1" customWidth="1"/>
    <col min="6152" max="6152" width="16.5703125" style="1" bestFit="1" customWidth="1"/>
    <col min="6153" max="6399" width="9.140625" style="1"/>
    <col min="6400" max="6400" width="5.140625" style="1" customWidth="1"/>
    <col min="6401" max="6401" width="127.7109375" style="1" customWidth="1"/>
    <col min="6402" max="6402" width="29.28515625" style="1" customWidth="1"/>
    <col min="6403" max="6403" width="9.140625" style="1"/>
    <col min="6404" max="6404" width="17.85546875" style="1" bestFit="1" customWidth="1"/>
    <col min="6405" max="6405" width="5.5703125" style="1" customWidth="1"/>
    <col min="6406" max="6407" width="0" style="1" hidden="1" customWidth="1"/>
    <col min="6408" max="6408" width="16.5703125" style="1" bestFit="1" customWidth="1"/>
    <col min="6409" max="6655" width="9.140625" style="1"/>
    <col min="6656" max="6656" width="5.140625" style="1" customWidth="1"/>
    <col min="6657" max="6657" width="127.7109375" style="1" customWidth="1"/>
    <col min="6658" max="6658" width="29.28515625" style="1" customWidth="1"/>
    <col min="6659" max="6659" width="9.140625" style="1"/>
    <col min="6660" max="6660" width="17.85546875" style="1" bestFit="1" customWidth="1"/>
    <col min="6661" max="6661" width="5.5703125" style="1" customWidth="1"/>
    <col min="6662" max="6663" width="0" style="1" hidden="1" customWidth="1"/>
    <col min="6664" max="6664" width="16.5703125" style="1" bestFit="1" customWidth="1"/>
    <col min="6665" max="6911" width="9.140625" style="1"/>
    <col min="6912" max="6912" width="5.140625" style="1" customWidth="1"/>
    <col min="6913" max="6913" width="127.7109375" style="1" customWidth="1"/>
    <col min="6914" max="6914" width="29.28515625" style="1" customWidth="1"/>
    <col min="6915" max="6915" width="9.140625" style="1"/>
    <col min="6916" max="6916" width="17.85546875" style="1" bestFit="1" customWidth="1"/>
    <col min="6917" max="6917" width="5.5703125" style="1" customWidth="1"/>
    <col min="6918" max="6919" width="0" style="1" hidden="1" customWidth="1"/>
    <col min="6920" max="6920" width="16.5703125" style="1" bestFit="1" customWidth="1"/>
    <col min="6921" max="7167" width="9.140625" style="1"/>
    <col min="7168" max="7168" width="5.140625" style="1" customWidth="1"/>
    <col min="7169" max="7169" width="127.7109375" style="1" customWidth="1"/>
    <col min="7170" max="7170" width="29.28515625" style="1" customWidth="1"/>
    <col min="7171" max="7171" width="9.140625" style="1"/>
    <col min="7172" max="7172" width="17.85546875" style="1" bestFit="1" customWidth="1"/>
    <col min="7173" max="7173" width="5.5703125" style="1" customWidth="1"/>
    <col min="7174" max="7175" width="0" style="1" hidden="1" customWidth="1"/>
    <col min="7176" max="7176" width="16.5703125" style="1" bestFit="1" customWidth="1"/>
    <col min="7177" max="7423" width="9.140625" style="1"/>
    <col min="7424" max="7424" width="5.140625" style="1" customWidth="1"/>
    <col min="7425" max="7425" width="127.7109375" style="1" customWidth="1"/>
    <col min="7426" max="7426" width="29.28515625" style="1" customWidth="1"/>
    <col min="7427" max="7427" width="9.140625" style="1"/>
    <col min="7428" max="7428" width="17.85546875" style="1" bestFit="1" customWidth="1"/>
    <col min="7429" max="7429" width="5.5703125" style="1" customWidth="1"/>
    <col min="7430" max="7431" width="0" style="1" hidden="1" customWidth="1"/>
    <col min="7432" max="7432" width="16.5703125" style="1" bestFit="1" customWidth="1"/>
    <col min="7433" max="7679" width="9.140625" style="1"/>
    <col min="7680" max="7680" width="5.140625" style="1" customWidth="1"/>
    <col min="7681" max="7681" width="127.7109375" style="1" customWidth="1"/>
    <col min="7682" max="7682" width="29.28515625" style="1" customWidth="1"/>
    <col min="7683" max="7683" width="9.140625" style="1"/>
    <col min="7684" max="7684" width="17.85546875" style="1" bestFit="1" customWidth="1"/>
    <col min="7685" max="7685" width="5.5703125" style="1" customWidth="1"/>
    <col min="7686" max="7687" width="0" style="1" hidden="1" customWidth="1"/>
    <col min="7688" max="7688" width="16.5703125" style="1" bestFit="1" customWidth="1"/>
    <col min="7689" max="7935" width="9.140625" style="1"/>
    <col min="7936" max="7936" width="5.140625" style="1" customWidth="1"/>
    <col min="7937" max="7937" width="127.7109375" style="1" customWidth="1"/>
    <col min="7938" max="7938" width="29.28515625" style="1" customWidth="1"/>
    <col min="7939" max="7939" width="9.140625" style="1"/>
    <col min="7940" max="7940" width="17.85546875" style="1" bestFit="1" customWidth="1"/>
    <col min="7941" max="7941" width="5.5703125" style="1" customWidth="1"/>
    <col min="7942" max="7943" width="0" style="1" hidden="1" customWidth="1"/>
    <col min="7944" max="7944" width="16.5703125" style="1" bestFit="1" customWidth="1"/>
    <col min="7945" max="8191" width="9.140625" style="1"/>
    <col min="8192" max="8192" width="5.140625" style="1" customWidth="1"/>
    <col min="8193" max="8193" width="127.7109375" style="1" customWidth="1"/>
    <col min="8194" max="8194" width="29.28515625" style="1" customWidth="1"/>
    <col min="8195" max="8195" width="9.140625" style="1"/>
    <col min="8196" max="8196" width="17.85546875" style="1" bestFit="1" customWidth="1"/>
    <col min="8197" max="8197" width="5.5703125" style="1" customWidth="1"/>
    <col min="8198" max="8199" width="0" style="1" hidden="1" customWidth="1"/>
    <col min="8200" max="8200" width="16.5703125" style="1" bestFit="1" customWidth="1"/>
    <col min="8201" max="8447" width="9.140625" style="1"/>
    <col min="8448" max="8448" width="5.140625" style="1" customWidth="1"/>
    <col min="8449" max="8449" width="127.7109375" style="1" customWidth="1"/>
    <col min="8450" max="8450" width="29.28515625" style="1" customWidth="1"/>
    <col min="8451" max="8451" width="9.140625" style="1"/>
    <col min="8452" max="8452" width="17.85546875" style="1" bestFit="1" customWidth="1"/>
    <col min="8453" max="8453" width="5.5703125" style="1" customWidth="1"/>
    <col min="8454" max="8455" width="0" style="1" hidden="1" customWidth="1"/>
    <col min="8456" max="8456" width="16.5703125" style="1" bestFit="1" customWidth="1"/>
    <col min="8457" max="8703" width="9.140625" style="1"/>
    <col min="8704" max="8704" width="5.140625" style="1" customWidth="1"/>
    <col min="8705" max="8705" width="127.7109375" style="1" customWidth="1"/>
    <col min="8706" max="8706" width="29.28515625" style="1" customWidth="1"/>
    <col min="8707" max="8707" width="9.140625" style="1"/>
    <col min="8708" max="8708" width="17.85546875" style="1" bestFit="1" customWidth="1"/>
    <col min="8709" max="8709" width="5.5703125" style="1" customWidth="1"/>
    <col min="8710" max="8711" width="0" style="1" hidden="1" customWidth="1"/>
    <col min="8712" max="8712" width="16.5703125" style="1" bestFit="1" customWidth="1"/>
    <col min="8713" max="8959" width="9.140625" style="1"/>
    <col min="8960" max="8960" width="5.140625" style="1" customWidth="1"/>
    <col min="8961" max="8961" width="127.7109375" style="1" customWidth="1"/>
    <col min="8962" max="8962" width="29.28515625" style="1" customWidth="1"/>
    <col min="8963" max="8963" width="9.140625" style="1"/>
    <col min="8964" max="8964" width="17.85546875" style="1" bestFit="1" customWidth="1"/>
    <col min="8965" max="8965" width="5.5703125" style="1" customWidth="1"/>
    <col min="8966" max="8967" width="0" style="1" hidden="1" customWidth="1"/>
    <col min="8968" max="8968" width="16.5703125" style="1" bestFit="1" customWidth="1"/>
    <col min="8969" max="9215" width="9.140625" style="1"/>
    <col min="9216" max="9216" width="5.140625" style="1" customWidth="1"/>
    <col min="9217" max="9217" width="127.7109375" style="1" customWidth="1"/>
    <col min="9218" max="9218" width="29.28515625" style="1" customWidth="1"/>
    <col min="9219" max="9219" width="9.140625" style="1"/>
    <col min="9220" max="9220" width="17.85546875" style="1" bestFit="1" customWidth="1"/>
    <col min="9221" max="9221" width="5.5703125" style="1" customWidth="1"/>
    <col min="9222" max="9223" width="0" style="1" hidden="1" customWidth="1"/>
    <col min="9224" max="9224" width="16.5703125" style="1" bestFit="1" customWidth="1"/>
    <col min="9225" max="9471" width="9.140625" style="1"/>
    <col min="9472" max="9472" width="5.140625" style="1" customWidth="1"/>
    <col min="9473" max="9473" width="127.7109375" style="1" customWidth="1"/>
    <col min="9474" max="9474" width="29.28515625" style="1" customWidth="1"/>
    <col min="9475" max="9475" width="9.140625" style="1"/>
    <col min="9476" max="9476" width="17.85546875" style="1" bestFit="1" customWidth="1"/>
    <col min="9477" max="9477" width="5.5703125" style="1" customWidth="1"/>
    <col min="9478" max="9479" width="0" style="1" hidden="1" customWidth="1"/>
    <col min="9480" max="9480" width="16.5703125" style="1" bestFit="1" customWidth="1"/>
    <col min="9481" max="9727" width="9.140625" style="1"/>
    <col min="9728" max="9728" width="5.140625" style="1" customWidth="1"/>
    <col min="9729" max="9729" width="127.7109375" style="1" customWidth="1"/>
    <col min="9730" max="9730" width="29.28515625" style="1" customWidth="1"/>
    <col min="9731" max="9731" width="9.140625" style="1"/>
    <col min="9732" max="9732" width="17.85546875" style="1" bestFit="1" customWidth="1"/>
    <col min="9733" max="9733" width="5.5703125" style="1" customWidth="1"/>
    <col min="9734" max="9735" width="0" style="1" hidden="1" customWidth="1"/>
    <col min="9736" max="9736" width="16.5703125" style="1" bestFit="1" customWidth="1"/>
    <col min="9737" max="9983" width="9.140625" style="1"/>
    <col min="9984" max="9984" width="5.140625" style="1" customWidth="1"/>
    <col min="9985" max="9985" width="127.7109375" style="1" customWidth="1"/>
    <col min="9986" max="9986" width="29.28515625" style="1" customWidth="1"/>
    <col min="9987" max="9987" width="9.140625" style="1"/>
    <col min="9988" max="9988" width="17.85546875" style="1" bestFit="1" customWidth="1"/>
    <col min="9989" max="9989" width="5.5703125" style="1" customWidth="1"/>
    <col min="9990" max="9991" width="0" style="1" hidden="1" customWidth="1"/>
    <col min="9992" max="9992" width="16.5703125" style="1" bestFit="1" customWidth="1"/>
    <col min="9993" max="10239" width="9.140625" style="1"/>
    <col min="10240" max="10240" width="5.140625" style="1" customWidth="1"/>
    <col min="10241" max="10241" width="127.7109375" style="1" customWidth="1"/>
    <col min="10242" max="10242" width="29.28515625" style="1" customWidth="1"/>
    <col min="10243" max="10243" width="9.140625" style="1"/>
    <col min="10244" max="10244" width="17.85546875" style="1" bestFit="1" customWidth="1"/>
    <col min="10245" max="10245" width="5.5703125" style="1" customWidth="1"/>
    <col min="10246" max="10247" width="0" style="1" hidden="1" customWidth="1"/>
    <col min="10248" max="10248" width="16.5703125" style="1" bestFit="1" customWidth="1"/>
    <col min="10249" max="10495" width="9.140625" style="1"/>
    <col min="10496" max="10496" width="5.140625" style="1" customWidth="1"/>
    <col min="10497" max="10497" width="127.7109375" style="1" customWidth="1"/>
    <col min="10498" max="10498" width="29.28515625" style="1" customWidth="1"/>
    <col min="10499" max="10499" width="9.140625" style="1"/>
    <col min="10500" max="10500" width="17.85546875" style="1" bestFit="1" customWidth="1"/>
    <col min="10501" max="10501" width="5.5703125" style="1" customWidth="1"/>
    <col min="10502" max="10503" width="0" style="1" hidden="1" customWidth="1"/>
    <col min="10504" max="10504" width="16.5703125" style="1" bestFit="1" customWidth="1"/>
    <col min="10505" max="10751" width="9.140625" style="1"/>
    <col min="10752" max="10752" width="5.140625" style="1" customWidth="1"/>
    <col min="10753" max="10753" width="127.7109375" style="1" customWidth="1"/>
    <col min="10754" max="10754" width="29.28515625" style="1" customWidth="1"/>
    <col min="10755" max="10755" width="9.140625" style="1"/>
    <col min="10756" max="10756" width="17.85546875" style="1" bestFit="1" customWidth="1"/>
    <col min="10757" max="10757" width="5.5703125" style="1" customWidth="1"/>
    <col min="10758" max="10759" width="0" style="1" hidden="1" customWidth="1"/>
    <col min="10760" max="10760" width="16.5703125" style="1" bestFit="1" customWidth="1"/>
    <col min="10761" max="11007" width="9.140625" style="1"/>
    <col min="11008" max="11008" width="5.140625" style="1" customWidth="1"/>
    <col min="11009" max="11009" width="127.7109375" style="1" customWidth="1"/>
    <col min="11010" max="11010" width="29.28515625" style="1" customWidth="1"/>
    <col min="11011" max="11011" width="9.140625" style="1"/>
    <col min="11012" max="11012" width="17.85546875" style="1" bestFit="1" customWidth="1"/>
    <col min="11013" max="11013" width="5.5703125" style="1" customWidth="1"/>
    <col min="11014" max="11015" width="0" style="1" hidden="1" customWidth="1"/>
    <col min="11016" max="11016" width="16.5703125" style="1" bestFit="1" customWidth="1"/>
    <col min="11017" max="11263" width="9.140625" style="1"/>
    <col min="11264" max="11264" width="5.140625" style="1" customWidth="1"/>
    <col min="11265" max="11265" width="127.7109375" style="1" customWidth="1"/>
    <col min="11266" max="11266" width="29.28515625" style="1" customWidth="1"/>
    <col min="11267" max="11267" width="9.140625" style="1"/>
    <col min="11268" max="11268" width="17.85546875" style="1" bestFit="1" customWidth="1"/>
    <col min="11269" max="11269" width="5.5703125" style="1" customWidth="1"/>
    <col min="11270" max="11271" width="0" style="1" hidden="1" customWidth="1"/>
    <col min="11272" max="11272" width="16.5703125" style="1" bestFit="1" customWidth="1"/>
    <col min="11273" max="11519" width="9.140625" style="1"/>
    <col min="11520" max="11520" width="5.140625" style="1" customWidth="1"/>
    <col min="11521" max="11521" width="127.7109375" style="1" customWidth="1"/>
    <col min="11522" max="11522" width="29.28515625" style="1" customWidth="1"/>
    <col min="11523" max="11523" width="9.140625" style="1"/>
    <col min="11524" max="11524" width="17.85546875" style="1" bestFit="1" customWidth="1"/>
    <col min="11525" max="11525" width="5.5703125" style="1" customWidth="1"/>
    <col min="11526" max="11527" width="0" style="1" hidden="1" customWidth="1"/>
    <col min="11528" max="11528" width="16.5703125" style="1" bestFit="1" customWidth="1"/>
    <col min="11529" max="11775" width="9.140625" style="1"/>
    <col min="11776" max="11776" width="5.140625" style="1" customWidth="1"/>
    <col min="11777" max="11777" width="127.7109375" style="1" customWidth="1"/>
    <col min="11778" max="11778" width="29.28515625" style="1" customWidth="1"/>
    <col min="11779" max="11779" width="9.140625" style="1"/>
    <col min="11780" max="11780" width="17.85546875" style="1" bestFit="1" customWidth="1"/>
    <col min="11781" max="11781" width="5.5703125" style="1" customWidth="1"/>
    <col min="11782" max="11783" width="0" style="1" hidden="1" customWidth="1"/>
    <col min="11784" max="11784" width="16.5703125" style="1" bestFit="1" customWidth="1"/>
    <col min="11785" max="12031" width="9.140625" style="1"/>
    <col min="12032" max="12032" width="5.140625" style="1" customWidth="1"/>
    <col min="12033" max="12033" width="127.7109375" style="1" customWidth="1"/>
    <col min="12034" max="12034" width="29.28515625" style="1" customWidth="1"/>
    <col min="12035" max="12035" width="9.140625" style="1"/>
    <col min="12036" max="12036" width="17.85546875" style="1" bestFit="1" customWidth="1"/>
    <col min="12037" max="12037" width="5.5703125" style="1" customWidth="1"/>
    <col min="12038" max="12039" width="0" style="1" hidden="1" customWidth="1"/>
    <col min="12040" max="12040" width="16.5703125" style="1" bestFit="1" customWidth="1"/>
    <col min="12041" max="12287" width="9.140625" style="1"/>
    <col min="12288" max="12288" width="5.140625" style="1" customWidth="1"/>
    <col min="12289" max="12289" width="127.7109375" style="1" customWidth="1"/>
    <col min="12290" max="12290" width="29.28515625" style="1" customWidth="1"/>
    <col min="12291" max="12291" width="9.140625" style="1"/>
    <col min="12292" max="12292" width="17.85546875" style="1" bestFit="1" customWidth="1"/>
    <col min="12293" max="12293" width="5.5703125" style="1" customWidth="1"/>
    <col min="12294" max="12295" width="0" style="1" hidden="1" customWidth="1"/>
    <col min="12296" max="12296" width="16.5703125" style="1" bestFit="1" customWidth="1"/>
    <col min="12297" max="12543" width="9.140625" style="1"/>
    <col min="12544" max="12544" width="5.140625" style="1" customWidth="1"/>
    <col min="12545" max="12545" width="127.7109375" style="1" customWidth="1"/>
    <col min="12546" max="12546" width="29.28515625" style="1" customWidth="1"/>
    <col min="12547" max="12547" width="9.140625" style="1"/>
    <col min="12548" max="12548" width="17.85546875" style="1" bestFit="1" customWidth="1"/>
    <col min="12549" max="12549" width="5.5703125" style="1" customWidth="1"/>
    <col min="12550" max="12551" width="0" style="1" hidden="1" customWidth="1"/>
    <col min="12552" max="12552" width="16.5703125" style="1" bestFit="1" customWidth="1"/>
    <col min="12553" max="12799" width="9.140625" style="1"/>
    <col min="12800" max="12800" width="5.140625" style="1" customWidth="1"/>
    <col min="12801" max="12801" width="127.7109375" style="1" customWidth="1"/>
    <col min="12802" max="12802" width="29.28515625" style="1" customWidth="1"/>
    <col min="12803" max="12803" width="9.140625" style="1"/>
    <col min="12804" max="12804" width="17.85546875" style="1" bestFit="1" customWidth="1"/>
    <col min="12805" max="12805" width="5.5703125" style="1" customWidth="1"/>
    <col min="12806" max="12807" width="0" style="1" hidden="1" customWidth="1"/>
    <col min="12808" max="12808" width="16.5703125" style="1" bestFit="1" customWidth="1"/>
    <col min="12809" max="13055" width="9.140625" style="1"/>
    <col min="13056" max="13056" width="5.140625" style="1" customWidth="1"/>
    <col min="13057" max="13057" width="127.7109375" style="1" customWidth="1"/>
    <col min="13058" max="13058" width="29.28515625" style="1" customWidth="1"/>
    <col min="13059" max="13059" width="9.140625" style="1"/>
    <col min="13060" max="13060" width="17.85546875" style="1" bestFit="1" customWidth="1"/>
    <col min="13061" max="13061" width="5.5703125" style="1" customWidth="1"/>
    <col min="13062" max="13063" width="0" style="1" hidden="1" customWidth="1"/>
    <col min="13064" max="13064" width="16.5703125" style="1" bestFit="1" customWidth="1"/>
    <col min="13065" max="13311" width="9.140625" style="1"/>
    <col min="13312" max="13312" width="5.140625" style="1" customWidth="1"/>
    <col min="13313" max="13313" width="127.7109375" style="1" customWidth="1"/>
    <col min="13314" max="13314" width="29.28515625" style="1" customWidth="1"/>
    <col min="13315" max="13315" width="9.140625" style="1"/>
    <col min="13316" max="13316" width="17.85546875" style="1" bestFit="1" customWidth="1"/>
    <col min="13317" max="13317" width="5.5703125" style="1" customWidth="1"/>
    <col min="13318" max="13319" width="0" style="1" hidden="1" customWidth="1"/>
    <col min="13320" max="13320" width="16.5703125" style="1" bestFit="1" customWidth="1"/>
    <col min="13321" max="13567" width="9.140625" style="1"/>
    <col min="13568" max="13568" width="5.140625" style="1" customWidth="1"/>
    <col min="13569" max="13569" width="127.7109375" style="1" customWidth="1"/>
    <col min="13570" max="13570" width="29.28515625" style="1" customWidth="1"/>
    <col min="13571" max="13571" width="9.140625" style="1"/>
    <col min="13572" max="13572" width="17.85546875" style="1" bestFit="1" customWidth="1"/>
    <col min="13573" max="13573" width="5.5703125" style="1" customWidth="1"/>
    <col min="13574" max="13575" width="0" style="1" hidden="1" customWidth="1"/>
    <col min="13576" max="13576" width="16.5703125" style="1" bestFit="1" customWidth="1"/>
    <col min="13577" max="13823" width="9.140625" style="1"/>
    <col min="13824" max="13824" width="5.140625" style="1" customWidth="1"/>
    <col min="13825" max="13825" width="127.7109375" style="1" customWidth="1"/>
    <col min="13826" max="13826" width="29.28515625" style="1" customWidth="1"/>
    <col min="13827" max="13827" width="9.140625" style="1"/>
    <col min="13828" max="13828" width="17.85546875" style="1" bestFit="1" customWidth="1"/>
    <col min="13829" max="13829" width="5.5703125" style="1" customWidth="1"/>
    <col min="13830" max="13831" width="0" style="1" hidden="1" customWidth="1"/>
    <col min="13832" max="13832" width="16.5703125" style="1" bestFit="1" customWidth="1"/>
    <col min="13833" max="14079" width="9.140625" style="1"/>
    <col min="14080" max="14080" width="5.140625" style="1" customWidth="1"/>
    <col min="14081" max="14081" width="127.7109375" style="1" customWidth="1"/>
    <col min="14082" max="14082" width="29.28515625" style="1" customWidth="1"/>
    <col min="14083" max="14083" width="9.140625" style="1"/>
    <col min="14084" max="14084" width="17.85546875" style="1" bestFit="1" customWidth="1"/>
    <col min="14085" max="14085" width="5.5703125" style="1" customWidth="1"/>
    <col min="14086" max="14087" width="0" style="1" hidden="1" customWidth="1"/>
    <col min="14088" max="14088" width="16.5703125" style="1" bestFit="1" customWidth="1"/>
    <col min="14089" max="14335" width="9.140625" style="1"/>
    <col min="14336" max="14336" width="5.140625" style="1" customWidth="1"/>
    <col min="14337" max="14337" width="127.7109375" style="1" customWidth="1"/>
    <col min="14338" max="14338" width="29.28515625" style="1" customWidth="1"/>
    <col min="14339" max="14339" width="9.140625" style="1"/>
    <col min="14340" max="14340" width="17.85546875" style="1" bestFit="1" customWidth="1"/>
    <col min="14341" max="14341" width="5.5703125" style="1" customWidth="1"/>
    <col min="14342" max="14343" width="0" style="1" hidden="1" customWidth="1"/>
    <col min="14344" max="14344" width="16.5703125" style="1" bestFit="1" customWidth="1"/>
    <col min="14345" max="14591" width="9.140625" style="1"/>
    <col min="14592" max="14592" width="5.140625" style="1" customWidth="1"/>
    <col min="14593" max="14593" width="127.7109375" style="1" customWidth="1"/>
    <col min="14594" max="14594" width="29.28515625" style="1" customWidth="1"/>
    <col min="14595" max="14595" width="9.140625" style="1"/>
    <col min="14596" max="14596" width="17.85546875" style="1" bestFit="1" customWidth="1"/>
    <col min="14597" max="14597" width="5.5703125" style="1" customWidth="1"/>
    <col min="14598" max="14599" width="0" style="1" hidden="1" customWidth="1"/>
    <col min="14600" max="14600" width="16.5703125" style="1" bestFit="1" customWidth="1"/>
    <col min="14601" max="14847" width="9.140625" style="1"/>
    <col min="14848" max="14848" width="5.140625" style="1" customWidth="1"/>
    <col min="14849" max="14849" width="127.7109375" style="1" customWidth="1"/>
    <col min="14850" max="14850" width="29.28515625" style="1" customWidth="1"/>
    <col min="14851" max="14851" width="9.140625" style="1"/>
    <col min="14852" max="14852" width="17.85546875" style="1" bestFit="1" customWidth="1"/>
    <col min="14853" max="14853" width="5.5703125" style="1" customWidth="1"/>
    <col min="14854" max="14855" width="0" style="1" hidden="1" customWidth="1"/>
    <col min="14856" max="14856" width="16.5703125" style="1" bestFit="1" customWidth="1"/>
    <col min="14857" max="15103" width="9.140625" style="1"/>
    <col min="15104" max="15104" width="5.140625" style="1" customWidth="1"/>
    <col min="15105" max="15105" width="127.7109375" style="1" customWidth="1"/>
    <col min="15106" max="15106" width="29.28515625" style="1" customWidth="1"/>
    <col min="15107" max="15107" width="9.140625" style="1"/>
    <col min="15108" max="15108" width="17.85546875" style="1" bestFit="1" customWidth="1"/>
    <col min="15109" max="15109" width="5.5703125" style="1" customWidth="1"/>
    <col min="15110" max="15111" width="0" style="1" hidden="1" customWidth="1"/>
    <col min="15112" max="15112" width="16.5703125" style="1" bestFit="1" customWidth="1"/>
    <col min="15113" max="15359" width="9.140625" style="1"/>
    <col min="15360" max="15360" width="5.140625" style="1" customWidth="1"/>
    <col min="15361" max="15361" width="127.7109375" style="1" customWidth="1"/>
    <col min="15362" max="15362" width="29.28515625" style="1" customWidth="1"/>
    <col min="15363" max="15363" width="9.140625" style="1"/>
    <col min="15364" max="15364" width="17.85546875" style="1" bestFit="1" customWidth="1"/>
    <col min="15365" max="15365" width="5.5703125" style="1" customWidth="1"/>
    <col min="15366" max="15367" width="0" style="1" hidden="1" customWidth="1"/>
    <col min="15368" max="15368" width="16.5703125" style="1" bestFit="1" customWidth="1"/>
    <col min="15369" max="15615" width="9.140625" style="1"/>
    <col min="15616" max="15616" width="5.140625" style="1" customWidth="1"/>
    <col min="15617" max="15617" width="127.7109375" style="1" customWidth="1"/>
    <col min="15618" max="15618" width="29.28515625" style="1" customWidth="1"/>
    <col min="15619" max="15619" width="9.140625" style="1"/>
    <col min="15620" max="15620" width="17.85546875" style="1" bestFit="1" customWidth="1"/>
    <col min="15621" max="15621" width="5.5703125" style="1" customWidth="1"/>
    <col min="15622" max="15623" width="0" style="1" hidden="1" customWidth="1"/>
    <col min="15624" max="15624" width="16.5703125" style="1" bestFit="1" customWidth="1"/>
    <col min="15625" max="15871" width="9.140625" style="1"/>
    <col min="15872" max="15872" width="5.140625" style="1" customWidth="1"/>
    <col min="15873" max="15873" width="127.7109375" style="1" customWidth="1"/>
    <col min="15874" max="15874" width="29.28515625" style="1" customWidth="1"/>
    <col min="15875" max="15875" width="9.140625" style="1"/>
    <col min="15876" max="15876" width="17.85546875" style="1" bestFit="1" customWidth="1"/>
    <col min="15877" max="15877" width="5.5703125" style="1" customWidth="1"/>
    <col min="15878" max="15879" width="0" style="1" hidden="1" customWidth="1"/>
    <col min="15880" max="15880" width="16.5703125" style="1" bestFit="1" customWidth="1"/>
    <col min="15881" max="16127" width="9.140625" style="1"/>
    <col min="16128" max="16128" width="5.140625" style="1" customWidth="1"/>
    <col min="16129" max="16129" width="127.7109375" style="1" customWidth="1"/>
    <col min="16130" max="16130" width="29.28515625" style="1" customWidth="1"/>
    <col min="16131" max="16131" width="9.140625" style="1"/>
    <col min="16132" max="16132" width="17.85546875" style="1" bestFit="1" customWidth="1"/>
    <col min="16133" max="16133" width="5.5703125" style="1" customWidth="1"/>
    <col min="16134" max="16135" width="0" style="1" hidden="1" customWidth="1"/>
    <col min="16136" max="16136" width="16.5703125" style="1" bestFit="1" customWidth="1"/>
    <col min="16137" max="16384" width="9.140625" style="1"/>
  </cols>
  <sheetData>
    <row r="2" spans="1:26" x14ac:dyDescent="0.25">
      <c r="A2" s="1"/>
      <c r="B2" s="1"/>
      <c r="C2" s="1"/>
      <c r="D2" s="1"/>
      <c r="I2" s="1"/>
      <c r="J2" s="1"/>
      <c r="K2" s="1"/>
      <c r="L2" s="1"/>
      <c r="M2" s="1"/>
      <c r="N2" s="1"/>
      <c r="O2" s="1"/>
      <c r="P2" s="1"/>
      <c r="Q2" s="1"/>
      <c r="R2" s="1"/>
      <c r="S2" s="1"/>
      <c r="T2" s="1"/>
      <c r="U2" s="1"/>
      <c r="V2" s="1"/>
      <c r="W2" s="1"/>
      <c r="X2" s="1"/>
      <c r="Y2" s="1"/>
      <c r="Z2" s="1"/>
    </row>
    <row r="3" spans="1:26" x14ac:dyDescent="0.25">
      <c r="A3" s="1"/>
      <c r="B3" s="1"/>
      <c r="C3" s="1"/>
      <c r="D3" s="1"/>
      <c r="I3" s="1"/>
      <c r="J3" s="1"/>
      <c r="K3" s="1"/>
      <c r="L3" s="1"/>
      <c r="M3" s="1"/>
      <c r="N3" s="1"/>
      <c r="O3" s="1"/>
      <c r="P3" s="1"/>
      <c r="Q3" s="1"/>
      <c r="R3" s="1"/>
      <c r="S3" s="1"/>
      <c r="T3" s="1"/>
      <c r="U3" s="1"/>
      <c r="V3" s="1"/>
      <c r="W3" s="1"/>
      <c r="X3" s="1"/>
      <c r="Y3" s="1"/>
      <c r="Z3" s="1"/>
    </row>
    <row r="4" spans="1:26" x14ac:dyDescent="0.25">
      <c r="A4" s="3"/>
      <c r="B4" s="1"/>
      <c r="C4" s="1"/>
      <c r="D4" s="1"/>
      <c r="I4" s="1"/>
      <c r="J4" s="1"/>
      <c r="K4" s="1"/>
      <c r="L4" s="1"/>
      <c r="M4" s="1"/>
      <c r="N4" s="1"/>
      <c r="O4" s="1"/>
      <c r="P4" s="1"/>
      <c r="Q4" s="1"/>
      <c r="R4" s="1"/>
      <c r="S4" s="1"/>
      <c r="T4" s="1"/>
      <c r="U4" s="1"/>
      <c r="V4" s="1"/>
      <c r="W4" s="1"/>
      <c r="X4" s="1"/>
      <c r="Y4" s="1"/>
      <c r="Z4" s="1"/>
    </row>
    <row r="5" spans="1:26" x14ac:dyDescent="0.25">
      <c r="A5" s="1"/>
      <c r="B5" s="4"/>
      <c r="C5" s="1"/>
      <c r="D5" s="1"/>
      <c r="I5" s="1"/>
      <c r="J5" s="1"/>
      <c r="K5" s="1"/>
      <c r="L5" s="1"/>
      <c r="M5" s="1"/>
      <c r="N5" s="1"/>
      <c r="O5" s="1"/>
      <c r="P5" s="1"/>
      <c r="Q5" s="1"/>
      <c r="R5" s="1"/>
      <c r="S5" s="1"/>
      <c r="T5" s="1"/>
      <c r="U5" s="1"/>
      <c r="V5" s="1"/>
      <c r="W5" s="1"/>
      <c r="X5" s="1"/>
      <c r="Y5" s="1"/>
      <c r="Z5" s="1"/>
    </row>
    <row r="6" spans="1:26" x14ac:dyDescent="0.25">
      <c r="A6" s="1"/>
      <c r="B6" s="1"/>
      <c r="C6" s="1"/>
      <c r="D6" s="1"/>
      <c r="I6" s="1"/>
      <c r="J6" s="1"/>
      <c r="K6" s="1"/>
      <c r="L6" s="1"/>
      <c r="M6" s="1"/>
      <c r="N6" s="1"/>
      <c r="O6" s="1"/>
      <c r="P6" s="1"/>
      <c r="Q6" s="1"/>
      <c r="R6" s="1"/>
      <c r="S6" s="1"/>
      <c r="T6" s="1"/>
      <c r="U6" s="1"/>
      <c r="V6" s="1"/>
      <c r="W6" s="1"/>
      <c r="X6" s="1"/>
      <c r="Y6" s="1"/>
      <c r="Z6" s="1"/>
    </row>
    <row r="7" spans="1:26" ht="22.5" customHeight="1" x14ac:dyDescent="0.25">
      <c r="A7" s="1"/>
      <c r="B7" s="1"/>
      <c r="C7" s="1"/>
      <c r="D7" s="1"/>
      <c r="I7" s="1"/>
      <c r="J7" s="1"/>
      <c r="K7" s="1"/>
      <c r="L7" s="1"/>
      <c r="M7" s="1"/>
      <c r="N7" s="1"/>
      <c r="O7" s="1"/>
      <c r="P7" s="1"/>
      <c r="Q7" s="1"/>
      <c r="R7" s="1"/>
      <c r="S7" s="1"/>
      <c r="T7" s="1"/>
      <c r="U7" s="1"/>
      <c r="V7" s="1"/>
      <c r="W7" s="1"/>
      <c r="X7" s="1"/>
      <c r="Y7" s="1"/>
      <c r="Z7" s="1"/>
    </row>
    <row r="8" spans="1:26" ht="22.5" customHeight="1" x14ac:dyDescent="0.35">
      <c r="A8" s="175" t="s">
        <v>0</v>
      </c>
      <c r="B8" s="175"/>
      <c r="C8" s="5"/>
      <c r="D8" s="5"/>
      <c r="I8" s="1"/>
      <c r="J8" s="1"/>
      <c r="K8" s="1"/>
      <c r="L8" s="1"/>
      <c r="M8" s="1"/>
      <c r="N8" s="1"/>
      <c r="O8" s="1"/>
      <c r="P8" s="1"/>
      <c r="Q8" s="1"/>
      <c r="R8" s="1"/>
      <c r="S8" s="1"/>
      <c r="T8" s="1"/>
      <c r="U8" s="1"/>
      <c r="V8" s="1"/>
      <c r="W8" s="1"/>
      <c r="X8" s="1"/>
      <c r="Y8" s="1"/>
      <c r="Z8" s="1"/>
    </row>
    <row r="9" spans="1:26" ht="20.25" x14ac:dyDescent="0.25">
      <c r="A9" s="171" t="s">
        <v>236</v>
      </c>
      <c r="B9" s="171"/>
      <c r="C9" s="171"/>
      <c r="D9" s="171"/>
      <c r="E9" s="170"/>
      <c r="F9" s="170"/>
      <c r="G9" s="170"/>
      <c r="H9" s="170"/>
      <c r="I9" s="1"/>
      <c r="J9" s="1"/>
      <c r="K9" s="1"/>
      <c r="L9" s="1"/>
      <c r="M9" s="1"/>
      <c r="N9" s="1"/>
      <c r="O9" s="1"/>
      <c r="P9" s="1"/>
      <c r="Q9" s="1"/>
      <c r="R9" s="1"/>
      <c r="S9" s="1"/>
      <c r="T9" s="1"/>
      <c r="U9" s="1"/>
      <c r="V9" s="1"/>
      <c r="W9" s="1"/>
      <c r="X9" s="1"/>
      <c r="Y9" s="1"/>
      <c r="Z9" s="1"/>
    </row>
    <row r="10" spans="1:26" ht="20.25" x14ac:dyDescent="0.25">
      <c r="A10" s="171" t="s">
        <v>1</v>
      </c>
      <c r="B10" s="171"/>
      <c r="C10" s="6"/>
      <c r="D10" s="6"/>
      <c r="I10" s="1"/>
      <c r="J10" s="1"/>
      <c r="K10" s="1"/>
      <c r="L10" s="1"/>
      <c r="M10" s="1"/>
      <c r="N10" s="1"/>
      <c r="O10" s="1"/>
      <c r="P10" s="1"/>
      <c r="Q10" s="1"/>
      <c r="R10" s="1"/>
      <c r="S10" s="1"/>
      <c r="T10" s="1"/>
      <c r="U10" s="1"/>
      <c r="V10" s="1"/>
      <c r="W10" s="1"/>
      <c r="X10" s="1"/>
      <c r="Y10" s="1"/>
      <c r="Z10" s="1"/>
    </row>
    <row r="11" spans="1:26" ht="20.25" x14ac:dyDescent="0.25">
      <c r="A11" s="171" t="s">
        <v>296</v>
      </c>
      <c r="B11" s="171"/>
      <c r="C11" s="6"/>
      <c r="D11" s="6"/>
      <c r="I11" s="1"/>
      <c r="J11" s="1"/>
      <c r="K11" s="1"/>
      <c r="L11" s="1"/>
      <c r="M11" s="1"/>
      <c r="N11" s="1"/>
      <c r="O11" s="1"/>
      <c r="P11" s="1"/>
      <c r="Q11" s="1"/>
      <c r="R11" s="1"/>
      <c r="S11" s="1"/>
      <c r="T11" s="1"/>
      <c r="U11" s="1"/>
      <c r="V11" s="1"/>
      <c r="W11" s="1"/>
      <c r="X11" s="1"/>
      <c r="Y11" s="1"/>
      <c r="Z11" s="1"/>
    </row>
    <row r="12" spans="1:26" ht="19.5" customHeight="1" x14ac:dyDescent="0.25">
      <c r="A12" s="171" t="s">
        <v>2</v>
      </c>
      <c r="B12" s="171"/>
      <c r="C12" s="6"/>
      <c r="D12" s="6"/>
      <c r="I12" s="1"/>
      <c r="J12" s="1"/>
      <c r="K12" s="1"/>
      <c r="L12" s="1"/>
      <c r="M12" s="1"/>
      <c r="N12" s="1"/>
      <c r="O12" s="1"/>
      <c r="P12" s="1"/>
      <c r="Q12" s="1"/>
      <c r="R12" s="1"/>
      <c r="S12" s="1"/>
      <c r="T12" s="1"/>
      <c r="U12" s="1"/>
      <c r="V12" s="1"/>
      <c r="W12" s="1"/>
      <c r="X12" s="1"/>
      <c r="Y12" s="1"/>
      <c r="Z12" s="1"/>
    </row>
    <row r="13" spans="1:26" ht="21" customHeight="1" x14ac:dyDescent="0.25">
      <c r="A13" s="7"/>
      <c r="B13" s="8"/>
      <c r="C13" s="6"/>
      <c r="D13" s="6"/>
      <c r="I13" s="1"/>
      <c r="J13" s="1"/>
      <c r="K13" s="1"/>
      <c r="L13" s="1"/>
      <c r="M13" s="1"/>
      <c r="N13" s="1"/>
      <c r="O13" s="1"/>
      <c r="P13" s="1"/>
      <c r="Q13" s="1"/>
      <c r="R13" s="1"/>
      <c r="S13" s="1"/>
      <c r="T13" s="1"/>
      <c r="U13" s="1"/>
      <c r="V13" s="1"/>
      <c r="W13" s="1"/>
      <c r="X13" s="1"/>
      <c r="Y13" s="1"/>
      <c r="Z13" s="1"/>
    </row>
    <row r="14" spans="1:26" s="9" customFormat="1" ht="22.5" x14ac:dyDescent="0.25">
      <c r="A14" s="10" t="s">
        <v>3</v>
      </c>
      <c r="B14" s="11"/>
      <c r="C14" s="12"/>
      <c r="D14" s="12"/>
    </row>
    <row r="15" spans="1:26" s="9" customFormat="1" ht="22.5" x14ac:dyDescent="0.25">
      <c r="A15" s="10"/>
      <c r="B15" s="11"/>
      <c r="C15" s="12"/>
      <c r="D15" s="12"/>
    </row>
    <row r="16" spans="1:26" s="9" customFormat="1" ht="45.75" hidden="1" customHeight="1" x14ac:dyDescent="0.25">
      <c r="A16" s="10"/>
      <c r="B16" s="11"/>
      <c r="C16" s="12"/>
      <c r="D16" s="12"/>
    </row>
    <row r="17" spans="1:4" s="13" customFormat="1" ht="22.5" x14ac:dyDescent="0.25">
      <c r="A17" s="14" t="s">
        <v>4</v>
      </c>
      <c r="B17" s="15"/>
      <c r="C17" s="16"/>
      <c r="D17" s="16"/>
    </row>
    <row r="18" spans="1:4" s="17" customFormat="1" ht="23.25" x14ac:dyDescent="0.25">
      <c r="A18" s="14" t="s">
        <v>5</v>
      </c>
      <c r="B18" s="98">
        <v>430480.2</v>
      </c>
      <c r="C18" s="19"/>
      <c r="D18" s="19"/>
    </row>
    <row r="19" spans="1:4" s="9" customFormat="1" ht="23.25" x14ac:dyDescent="0.25">
      <c r="A19" s="14" t="s">
        <v>6</v>
      </c>
      <c r="B19" s="98">
        <v>6984465.8600000003</v>
      </c>
      <c r="C19" s="12"/>
      <c r="D19" s="20"/>
    </row>
    <row r="20" spans="1:4" s="9" customFormat="1" ht="22.5" x14ac:dyDescent="0.25">
      <c r="A20" s="14" t="s">
        <v>7</v>
      </c>
      <c r="B20" s="109">
        <f>SUM(B18:B19)</f>
        <v>7414946.0600000005</v>
      </c>
      <c r="C20" s="12"/>
      <c r="D20" s="12"/>
    </row>
    <row r="21" spans="1:4" s="9" customFormat="1" ht="17.100000000000001" customHeight="1" x14ac:dyDescent="0.25">
      <c r="A21" s="14"/>
      <c r="B21" s="98"/>
      <c r="C21" s="12"/>
      <c r="D21" s="12"/>
    </row>
    <row r="22" spans="1:4" s="9" customFormat="1" ht="23.25" x14ac:dyDescent="0.25">
      <c r="A22" s="14" t="s">
        <v>8</v>
      </c>
      <c r="B22" s="98"/>
      <c r="C22" s="12"/>
      <c r="D22" s="12"/>
    </row>
    <row r="23" spans="1:4" s="9" customFormat="1" ht="23.25" x14ac:dyDescent="0.25">
      <c r="A23" s="21" t="s">
        <v>9</v>
      </c>
      <c r="B23" s="98">
        <f>Anexos!B161</f>
        <v>44272140.689999968</v>
      </c>
      <c r="C23" s="12"/>
      <c r="D23" s="22"/>
    </row>
    <row r="24" spans="1:4" s="9" customFormat="1" ht="23.25" x14ac:dyDescent="0.25">
      <c r="A24" s="21" t="s">
        <v>10</v>
      </c>
      <c r="B24" s="151">
        <f>Anexos!B169</f>
        <v>1905759.3699999899</v>
      </c>
      <c r="C24" s="12"/>
      <c r="D24" s="12"/>
    </row>
    <row r="25" spans="1:4" s="9" customFormat="1" ht="22.5" x14ac:dyDescent="0.25">
      <c r="A25" s="14" t="s">
        <v>11</v>
      </c>
      <c r="B25" s="148">
        <f>SUM(B23:B24)</f>
        <v>46177900.059999958</v>
      </c>
      <c r="C25" s="12"/>
      <c r="D25" s="22"/>
    </row>
    <row r="26" spans="1:4" s="9" customFormat="1" ht="17.100000000000001" customHeight="1" x14ac:dyDescent="0.25">
      <c r="A26" s="14"/>
      <c r="B26" s="18"/>
      <c r="C26" s="12"/>
      <c r="D26" s="12"/>
    </row>
    <row r="27" spans="1:4" s="9" customFormat="1" ht="29.25" customHeight="1" thickBot="1" x14ac:dyDescent="0.3">
      <c r="A27" s="14" t="s">
        <v>12</v>
      </c>
      <c r="B27" s="23">
        <f>B20+B25</f>
        <v>53592846.11999996</v>
      </c>
      <c r="C27" s="12"/>
      <c r="D27" s="12"/>
    </row>
    <row r="28" spans="1:4" s="9" customFormat="1" ht="17.100000000000001" customHeight="1" thickTop="1" x14ac:dyDescent="0.25">
      <c r="A28" s="14"/>
      <c r="B28" s="18"/>
      <c r="C28" s="12"/>
      <c r="D28" s="12"/>
    </row>
    <row r="29" spans="1:4" s="9" customFormat="1" ht="23.25" x14ac:dyDescent="0.25">
      <c r="A29" s="14" t="s">
        <v>13</v>
      </c>
      <c r="B29" s="18"/>
      <c r="C29" s="12"/>
      <c r="D29" s="12"/>
    </row>
    <row r="30" spans="1:4" s="9" customFormat="1" ht="23.25" x14ac:dyDescent="0.25">
      <c r="A30" s="14" t="s">
        <v>14</v>
      </c>
      <c r="B30" s="18"/>
      <c r="C30" s="12"/>
      <c r="D30" s="12" t="s">
        <v>15</v>
      </c>
    </row>
    <row r="31" spans="1:4" s="9" customFormat="1" ht="23.25" x14ac:dyDescent="0.25">
      <c r="A31" s="21" t="s">
        <v>16</v>
      </c>
      <c r="B31" s="149">
        <f>Anexos!B178</f>
        <v>14000</v>
      </c>
      <c r="C31" s="12"/>
      <c r="D31" s="12"/>
    </row>
    <row r="32" spans="1:4" s="9" customFormat="1" ht="22.5" x14ac:dyDescent="0.25">
      <c r="A32" s="14" t="s">
        <v>17</v>
      </c>
      <c r="B32" s="150">
        <f>B31</f>
        <v>14000</v>
      </c>
      <c r="C32" s="12"/>
      <c r="D32" s="12"/>
    </row>
    <row r="33" spans="1:4" s="9" customFormat="1" ht="17.100000000000001" customHeight="1" x14ac:dyDescent="0.25">
      <c r="A33" s="14"/>
      <c r="B33" s="138"/>
      <c r="C33" s="12"/>
      <c r="D33" s="12"/>
    </row>
    <row r="34" spans="1:4" s="9" customFormat="1" ht="22.5" x14ac:dyDescent="0.25">
      <c r="A34" s="14" t="s">
        <v>18</v>
      </c>
      <c r="B34" s="139"/>
      <c r="C34" s="12"/>
      <c r="D34" s="12"/>
    </row>
    <row r="35" spans="1:4" s="9" customFormat="1" ht="22.5" x14ac:dyDescent="0.25">
      <c r="A35" s="14" t="s">
        <v>19</v>
      </c>
      <c r="B35" s="140">
        <v>0</v>
      </c>
      <c r="C35" s="12"/>
      <c r="D35" s="12"/>
    </row>
    <row r="36" spans="1:4" s="9" customFormat="1" ht="16.5" customHeight="1" x14ac:dyDescent="0.25">
      <c r="A36" s="14"/>
      <c r="B36" s="138"/>
      <c r="C36" s="12"/>
      <c r="D36" s="12"/>
    </row>
    <row r="37" spans="1:4" s="9" customFormat="1" ht="22.5" x14ac:dyDescent="0.25">
      <c r="A37" s="14" t="s">
        <v>20</v>
      </c>
      <c r="B37" s="141">
        <f>B32+B35</f>
        <v>14000</v>
      </c>
      <c r="C37" s="12"/>
      <c r="D37" s="12"/>
    </row>
    <row r="38" spans="1:4" s="9" customFormat="1" ht="17.100000000000001" customHeight="1" x14ac:dyDescent="0.25">
      <c r="A38" s="14"/>
      <c r="B38" s="138"/>
      <c r="C38" s="12"/>
      <c r="D38" s="12"/>
    </row>
    <row r="39" spans="1:4" s="9" customFormat="1" ht="23.25" x14ac:dyDescent="0.25">
      <c r="A39" s="14" t="s">
        <v>21</v>
      </c>
      <c r="B39" s="18"/>
      <c r="C39" s="12"/>
      <c r="D39" s="12"/>
    </row>
    <row r="40" spans="1:4" s="9" customFormat="1" ht="23.25" x14ac:dyDescent="0.25">
      <c r="A40" s="21" t="s">
        <v>22</v>
      </c>
      <c r="B40" s="18">
        <f>B27-B37</f>
        <v>53578846.11999996</v>
      </c>
      <c r="C40" s="12"/>
      <c r="D40" s="12"/>
    </row>
    <row r="41" spans="1:4" s="9" customFormat="1" ht="23.25" x14ac:dyDescent="0.25">
      <c r="A41" s="21" t="s">
        <v>23</v>
      </c>
      <c r="B41" s="142">
        <v>0</v>
      </c>
      <c r="C41" s="12"/>
      <c r="D41" s="12"/>
    </row>
    <row r="42" spans="1:4" s="9" customFormat="1" ht="22.5" x14ac:dyDescent="0.25">
      <c r="A42" s="14" t="s">
        <v>24</v>
      </c>
      <c r="B42" s="15">
        <f>SUM(B40:B41)</f>
        <v>53578846.11999996</v>
      </c>
      <c r="C42" s="12"/>
      <c r="D42" s="12"/>
    </row>
    <row r="43" spans="1:4" s="9" customFormat="1" ht="16.5" customHeight="1" x14ac:dyDescent="0.25">
      <c r="A43" s="14"/>
      <c r="B43" s="18"/>
      <c r="C43" s="12"/>
      <c r="D43" s="12"/>
    </row>
    <row r="44" spans="1:4" s="9" customFormat="1" ht="23.25" thickBot="1" x14ac:dyDescent="0.3">
      <c r="A44" s="14" t="s">
        <v>25</v>
      </c>
      <c r="B44" s="23">
        <f>B37+B42</f>
        <v>53592846.11999996</v>
      </c>
      <c r="C44" s="12"/>
      <c r="D44" s="12"/>
    </row>
    <row r="45" spans="1:4" s="9" customFormat="1" ht="16.5" customHeight="1" thickTop="1" x14ac:dyDescent="0.25">
      <c r="A45" s="24"/>
      <c r="B45" s="25"/>
      <c r="C45" s="12"/>
      <c r="D45" s="12"/>
    </row>
    <row r="46" spans="1:4" s="9" customFormat="1" ht="16.5" customHeight="1" x14ac:dyDescent="0.25">
      <c r="A46" s="14"/>
      <c r="B46" s="26"/>
      <c r="C46" s="27"/>
      <c r="D46" s="27"/>
    </row>
    <row r="47" spans="1:4" s="9" customFormat="1" ht="25.5" customHeight="1" x14ac:dyDescent="0.35">
      <c r="A47" s="28" t="s">
        <v>26</v>
      </c>
      <c r="B47" s="176" t="s">
        <v>241</v>
      </c>
      <c r="C47" s="176"/>
      <c r="D47" s="176"/>
    </row>
    <row r="48" spans="1:4" s="2" customFormat="1" ht="24" customHeight="1" x14ac:dyDescent="0.35">
      <c r="A48" s="29"/>
      <c r="B48" s="29"/>
      <c r="C48" s="29"/>
      <c r="D48" s="29"/>
    </row>
    <row r="49" spans="1:9" s="2" customFormat="1" ht="24" customHeight="1" x14ac:dyDescent="0.35">
      <c r="A49" s="29"/>
      <c r="B49" s="29"/>
      <c r="C49" s="29"/>
      <c r="D49" s="29"/>
    </row>
    <row r="50" spans="1:9" s="2" customFormat="1" ht="24" customHeight="1" x14ac:dyDescent="0.35">
      <c r="A50" s="29" t="s">
        <v>27</v>
      </c>
      <c r="B50" s="29" t="s">
        <v>27</v>
      </c>
      <c r="C50" s="137"/>
    </row>
    <row r="51" spans="1:9" s="2" customFormat="1" ht="24" customHeight="1" x14ac:dyDescent="0.3">
      <c r="A51" s="30" t="s">
        <v>168</v>
      </c>
      <c r="B51" s="177" t="s">
        <v>243</v>
      </c>
      <c r="C51" s="177"/>
      <c r="D51" s="177"/>
      <c r="E51" s="31"/>
      <c r="F51" s="31"/>
      <c r="G51" s="31"/>
      <c r="H51" s="31"/>
      <c r="I51" s="31"/>
    </row>
    <row r="52" spans="1:9" s="2" customFormat="1" ht="24" customHeight="1" x14ac:dyDescent="0.35">
      <c r="A52" s="29" t="s">
        <v>169</v>
      </c>
      <c r="B52" s="178" t="s">
        <v>242</v>
      </c>
      <c r="C52" s="178"/>
      <c r="D52" s="178"/>
    </row>
    <row r="53" spans="1:9" s="2" customFormat="1" ht="24" customHeight="1" x14ac:dyDescent="0.35">
      <c r="A53" s="29"/>
      <c r="B53" s="134"/>
      <c r="C53" s="134"/>
      <c r="D53" s="134"/>
    </row>
    <row r="54" spans="1:9" s="2" customFormat="1" ht="24" customHeight="1" x14ac:dyDescent="0.35">
      <c r="A54" s="173" t="s">
        <v>28</v>
      </c>
      <c r="B54" s="173"/>
      <c r="C54" s="135"/>
      <c r="D54" s="135"/>
    </row>
    <row r="55" spans="1:9" s="2" customFormat="1" ht="24.75" customHeight="1" x14ac:dyDescent="0.35">
      <c r="A55" s="135"/>
      <c r="B55" s="135"/>
      <c r="C55" s="135"/>
      <c r="D55" s="135"/>
    </row>
    <row r="56" spans="1:9" s="2" customFormat="1" ht="24" customHeight="1" x14ac:dyDescent="0.35">
      <c r="A56" s="29"/>
      <c r="B56" s="29"/>
      <c r="C56" s="29"/>
      <c r="D56" s="29"/>
    </row>
    <row r="57" spans="1:9" s="2" customFormat="1" ht="24" customHeight="1" x14ac:dyDescent="0.35">
      <c r="A57" s="173" t="s">
        <v>27</v>
      </c>
      <c r="B57" s="173"/>
      <c r="C57" s="135"/>
      <c r="D57" s="135"/>
    </row>
    <row r="58" spans="1:9" s="2" customFormat="1" ht="22.5" x14ac:dyDescent="0.3">
      <c r="A58" s="172" t="s">
        <v>286</v>
      </c>
      <c r="B58" s="172"/>
      <c r="C58" s="136"/>
      <c r="D58" s="136"/>
    </row>
    <row r="59" spans="1:9" s="32" customFormat="1" ht="23.25" x14ac:dyDescent="0.25">
      <c r="A59" s="174" t="s">
        <v>240</v>
      </c>
      <c r="B59" s="174"/>
      <c r="C59" s="27"/>
      <c r="D59" s="27"/>
    </row>
    <row r="60" spans="1:9" s="2" customFormat="1" ht="23.25" x14ac:dyDescent="0.25">
      <c r="A60" s="10"/>
      <c r="B60" s="11"/>
      <c r="C60" s="27"/>
      <c r="D60" s="27"/>
    </row>
    <row r="61" spans="1:9" s="2" customFormat="1" x14ac:dyDescent="0.25">
      <c r="A61" s="33"/>
      <c r="B61" s="34"/>
      <c r="C61" s="6"/>
      <c r="D61" s="6"/>
    </row>
    <row r="62" spans="1:9" s="2" customFormat="1" x14ac:dyDescent="0.25">
      <c r="A62" s="35"/>
      <c r="B62" s="36"/>
      <c r="C62" s="32"/>
      <c r="D62" s="32"/>
    </row>
    <row r="63" spans="1:9" s="2" customFormat="1" x14ac:dyDescent="0.25">
      <c r="A63" s="35"/>
      <c r="B63" s="36"/>
    </row>
    <row r="64" spans="1:9" s="2" customFormat="1" x14ac:dyDescent="0.25">
      <c r="A64" s="35"/>
      <c r="B64" s="36"/>
    </row>
    <row r="65" spans="1:2" s="2" customFormat="1" x14ac:dyDescent="0.25">
      <c r="A65" s="35"/>
      <c r="B65" s="36"/>
    </row>
    <row r="66" spans="1:2" s="2" customFormat="1" x14ac:dyDescent="0.25">
      <c r="A66" s="35"/>
      <c r="B66" s="36"/>
    </row>
    <row r="67" spans="1:2" s="2" customFormat="1" x14ac:dyDescent="0.25">
      <c r="A67" s="35"/>
      <c r="B67" s="36"/>
    </row>
    <row r="68" spans="1:2" s="2" customFormat="1" x14ac:dyDescent="0.25">
      <c r="A68" s="35"/>
      <c r="B68" s="36"/>
    </row>
    <row r="69" spans="1:2" s="2" customFormat="1" x14ac:dyDescent="0.25">
      <c r="A69" s="35"/>
      <c r="B69" s="36"/>
    </row>
    <row r="70" spans="1:2" s="2" customFormat="1" x14ac:dyDescent="0.25">
      <c r="A70" s="35"/>
      <c r="B70" s="36"/>
    </row>
    <row r="71" spans="1:2" s="2" customFormat="1" x14ac:dyDescent="0.25">
      <c r="A71" s="35"/>
      <c r="B71" s="37"/>
    </row>
    <row r="72" spans="1:2" s="2" customFormat="1" x14ac:dyDescent="0.25">
      <c r="A72" s="35"/>
      <c r="B72" s="37"/>
    </row>
    <row r="73" spans="1:2" s="2" customFormat="1" x14ac:dyDescent="0.25">
      <c r="A73" s="35"/>
      <c r="B73" s="37"/>
    </row>
    <row r="74" spans="1:2" s="2" customFormat="1" x14ac:dyDescent="0.25">
      <c r="A74" s="35"/>
      <c r="B74" s="37"/>
    </row>
    <row r="75" spans="1:2" s="2" customFormat="1" x14ac:dyDescent="0.25">
      <c r="A75" s="35"/>
      <c r="B75" s="37"/>
    </row>
    <row r="76" spans="1:2" s="2" customFormat="1" x14ac:dyDescent="0.25">
      <c r="A76" s="35"/>
      <c r="B76" s="37"/>
    </row>
    <row r="77" spans="1:2" s="2" customFormat="1" x14ac:dyDescent="0.25">
      <c r="A77" s="35"/>
      <c r="B77" s="37"/>
    </row>
    <row r="78" spans="1:2" s="2" customFormat="1" x14ac:dyDescent="0.25">
      <c r="A78" s="35"/>
      <c r="B78" s="37"/>
    </row>
    <row r="89" spans="1:26" x14ac:dyDescent="0.25">
      <c r="A89" s="35"/>
      <c r="C89" s="1"/>
      <c r="D89" s="1"/>
      <c r="E89" s="1"/>
      <c r="F89" s="1"/>
      <c r="G89" s="1"/>
      <c r="H89" s="1"/>
      <c r="I89" s="1"/>
      <c r="J89" s="1"/>
      <c r="K89" s="1"/>
      <c r="L89" s="1"/>
      <c r="M89" s="1"/>
      <c r="N89" s="1"/>
      <c r="O89" s="1"/>
      <c r="P89" s="1"/>
      <c r="Q89" s="1"/>
      <c r="R89" s="1"/>
      <c r="S89" s="1"/>
      <c r="T89" s="1"/>
      <c r="U89" s="1"/>
      <c r="V89" s="1"/>
      <c r="W89" s="1"/>
      <c r="X89" s="1"/>
      <c r="Y89" s="1"/>
      <c r="Z89" s="1"/>
    </row>
    <row r="90" spans="1:26" ht="15.75" x14ac:dyDescent="0.25">
      <c r="A90" s="39"/>
      <c r="C90" s="1"/>
      <c r="D90" s="1"/>
      <c r="E90" s="1"/>
      <c r="F90" s="1"/>
      <c r="G90" s="1"/>
      <c r="H90" s="1"/>
      <c r="I90" s="1"/>
      <c r="J90" s="1"/>
      <c r="K90" s="1"/>
      <c r="L90" s="1"/>
      <c r="M90" s="1"/>
      <c r="N90" s="1"/>
      <c r="O90" s="1"/>
      <c r="P90" s="1"/>
      <c r="Q90" s="1"/>
      <c r="R90" s="1"/>
      <c r="S90" s="1"/>
      <c r="T90" s="1"/>
      <c r="U90" s="1"/>
      <c r="V90" s="1"/>
      <c r="W90" s="1"/>
      <c r="X90" s="1"/>
      <c r="Y90" s="1"/>
      <c r="Z90" s="1"/>
    </row>
    <row r="91" spans="1:26" x14ac:dyDescent="0.25">
      <c r="A91" s="35"/>
      <c r="C91" s="1"/>
      <c r="D91" s="1"/>
      <c r="E91" s="1"/>
      <c r="F91" s="1"/>
      <c r="G91" s="1"/>
      <c r="H91" s="1"/>
      <c r="I91" s="1"/>
      <c r="J91" s="1"/>
      <c r="K91" s="1"/>
      <c r="L91" s="1"/>
      <c r="M91" s="1"/>
      <c r="N91" s="1"/>
      <c r="O91" s="1"/>
      <c r="P91" s="1"/>
      <c r="Q91" s="1"/>
      <c r="R91" s="1"/>
      <c r="S91" s="1"/>
      <c r="T91" s="1"/>
      <c r="U91" s="1"/>
      <c r="V91" s="1"/>
      <c r="W91" s="1"/>
      <c r="X91" s="1"/>
      <c r="Y91" s="1"/>
      <c r="Z91" s="1"/>
    </row>
    <row r="92" spans="1:26" x14ac:dyDescent="0.25">
      <c r="A92" s="35"/>
      <c r="C92" s="1"/>
      <c r="D92" s="1"/>
      <c r="E92" s="1"/>
      <c r="F92" s="1"/>
      <c r="G92" s="1"/>
      <c r="H92" s="1"/>
      <c r="I92" s="1"/>
      <c r="J92" s="1"/>
      <c r="K92" s="1"/>
      <c r="L92" s="1"/>
      <c r="M92" s="1"/>
      <c r="N92" s="1"/>
      <c r="O92" s="1"/>
      <c r="P92" s="1"/>
      <c r="Q92" s="1"/>
      <c r="R92" s="1"/>
      <c r="S92" s="1"/>
      <c r="T92" s="1"/>
      <c r="U92" s="1"/>
      <c r="V92" s="1"/>
      <c r="W92" s="1"/>
      <c r="X92" s="1"/>
      <c r="Y92" s="1"/>
      <c r="Z92" s="1"/>
    </row>
  </sheetData>
  <mergeCells count="15">
    <mergeCell ref="A59:B59"/>
    <mergeCell ref="A8:B8"/>
    <mergeCell ref="A9:B9"/>
    <mergeCell ref="A12:B12"/>
    <mergeCell ref="B47:D47"/>
    <mergeCell ref="B51:D51"/>
    <mergeCell ref="B52:D52"/>
    <mergeCell ref="C9:D9"/>
    <mergeCell ref="E9:F9"/>
    <mergeCell ref="G9:H9"/>
    <mergeCell ref="A10:B10"/>
    <mergeCell ref="A11:B11"/>
    <mergeCell ref="A58:B58"/>
    <mergeCell ref="A54:B54"/>
    <mergeCell ref="A57:B57"/>
  </mergeCells>
  <pageMargins left="0.7" right="0.7" top="0.75" bottom="0.75" header="0.3" footer="0.3"/>
  <pageSetup scale="54" orientation="portrait" r:id="rId1"/>
  <colBreaks count="1" manualBreakCount="1">
    <brk id="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26"/>
  <sheetViews>
    <sheetView topLeftCell="A220" zoomScaleNormal="100" workbookViewId="0">
      <selection activeCell="B178" sqref="B178"/>
    </sheetView>
  </sheetViews>
  <sheetFormatPr baseColWidth="10" defaultColWidth="74.7109375" defaultRowHeight="15" x14ac:dyDescent="0.25"/>
  <cols>
    <col min="1" max="1" width="78.7109375" style="42" customWidth="1"/>
    <col min="2" max="2" width="14" style="42" customWidth="1"/>
    <col min="3" max="256" width="74.7109375" style="42"/>
    <col min="257" max="257" width="75.42578125" style="42" customWidth="1"/>
    <col min="258" max="258" width="17" style="42" customWidth="1"/>
    <col min="259" max="512" width="74.7109375" style="42"/>
    <col min="513" max="513" width="75.42578125" style="42" customWidth="1"/>
    <col min="514" max="514" width="17" style="42" customWidth="1"/>
    <col min="515" max="768" width="74.7109375" style="42"/>
    <col min="769" max="769" width="75.42578125" style="42" customWidth="1"/>
    <col min="770" max="770" width="17" style="42" customWidth="1"/>
    <col min="771" max="1024" width="74.7109375" style="42"/>
    <col min="1025" max="1025" width="75.42578125" style="42" customWidth="1"/>
    <col min="1026" max="1026" width="17" style="42" customWidth="1"/>
    <col min="1027" max="1280" width="74.7109375" style="42"/>
    <col min="1281" max="1281" width="75.42578125" style="42" customWidth="1"/>
    <col min="1282" max="1282" width="17" style="42" customWidth="1"/>
    <col min="1283" max="1536" width="74.7109375" style="42"/>
    <col min="1537" max="1537" width="75.42578125" style="42" customWidth="1"/>
    <col min="1538" max="1538" width="17" style="42" customWidth="1"/>
    <col min="1539" max="1792" width="74.7109375" style="42"/>
    <col min="1793" max="1793" width="75.42578125" style="42" customWidth="1"/>
    <col min="1794" max="1794" width="17" style="42" customWidth="1"/>
    <col min="1795" max="2048" width="74.7109375" style="42"/>
    <col min="2049" max="2049" width="75.42578125" style="42" customWidth="1"/>
    <col min="2050" max="2050" width="17" style="42" customWidth="1"/>
    <col min="2051" max="2304" width="74.7109375" style="42"/>
    <col min="2305" max="2305" width="75.42578125" style="42" customWidth="1"/>
    <col min="2306" max="2306" width="17" style="42" customWidth="1"/>
    <col min="2307" max="2560" width="74.7109375" style="42"/>
    <col min="2561" max="2561" width="75.42578125" style="42" customWidth="1"/>
    <col min="2562" max="2562" width="17" style="42" customWidth="1"/>
    <col min="2563" max="2816" width="74.7109375" style="42"/>
    <col min="2817" max="2817" width="75.42578125" style="42" customWidth="1"/>
    <col min="2818" max="2818" width="17" style="42" customWidth="1"/>
    <col min="2819" max="3072" width="74.7109375" style="42"/>
    <col min="3073" max="3073" width="75.42578125" style="42" customWidth="1"/>
    <col min="3074" max="3074" width="17" style="42" customWidth="1"/>
    <col min="3075" max="3328" width="74.7109375" style="42"/>
    <col min="3329" max="3329" width="75.42578125" style="42" customWidth="1"/>
    <col min="3330" max="3330" width="17" style="42" customWidth="1"/>
    <col min="3331" max="3584" width="74.7109375" style="42"/>
    <col min="3585" max="3585" width="75.42578125" style="42" customWidth="1"/>
    <col min="3586" max="3586" width="17" style="42" customWidth="1"/>
    <col min="3587" max="3840" width="74.7109375" style="42"/>
    <col min="3841" max="3841" width="75.42578125" style="42" customWidth="1"/>
    <col min="3842" max="3842" width="17" style="42" customWidth="1"/>
    <col min="3843" max="4096" width="74.7109375" style="42"/>
    <col min="4097" max="4097" width="75.42578125" style="42" customWidth="1"/>
    <col min="4098" max="4098" width="17" style="42" customWidth="1"/>
    <col min="4099" max="4352" width="74.7109375" style="42"/>
    <col min="4353" max="4353" width="75.42578125" style="42" customWidth="1"/>
    <col min="4354" max="4354" width="17" style="42" customWidth="1"/>
    <col min="4355" max="4608" width="74.7109375" style="42"/>
    <col min="4609" max="4609" width="75.42578125" style="42" customWidth="1"/>
    <col min="4610" max="4610" width="17" style="42" customWidth="1"/>
    <col min="4611" max="4864" width="74.7109375" style="42"/>
    <col min="4865" max="4865" width="75.42578125" style="42" customWidth="1"/>
    <col min="4866" max="4866" width="17" style="42" customWidth="1"/>
    <col min="4867" max="5120" width="74.7109375" style="42"/>
    <col min="5121" max="5121" width="75.42578125" style="42" customWidth="1"/>
    <col min="5122" max="5122" width="17" style="42" customWidth="1"/>
    <col min="5123" max="5376" width="74.7109375" style="42"/>
    <col min="5377" max="5377" width="75.42578125" style="42" customWidth="1"/>
    <col min="5378" max="5378" width="17" style="42" customWidth="1"/>
    <col min="5379" max="5632" width="74.7109375" style="42"/>
    <col min="5633" max="5633" width="75.42578125" style="42" customWidth="1"/>
    <col min="5634" max="5634" width="17" style="42" customWidth="1"/>
    <col min="5635" max="5888" width="74.7109375" style="42"/>
    <col min="5889" max="5889" width="75.42578125" style="42" customWidth="1"/>
    <col min="5890" max="5890" width="17" style="42" customWidth="1"/>
    <col min="5891" max="6144" width="74.7109375" style="42"/>
    <col min="6145" max="6145" width="75.42578125" style="42" customWidth="1"/>
    <col min="6146" max="6146" width="17" style="42" customWidth="1"/>
    <col min="6147" max="6400" width="74.7109375" style="42"/>
    <col min="6401" max="6401" width="75.42578125" style="42" customWidth="1"/>
    <col min="6402" max="6402" width="17" style="42" customWidth="1"/>
    <col min="6403" max="6656" width="74.7109375" style="42"/>
    <col min="6657" max="6657" width="75.42578125" style="42" customWidth="1"/>
    <col min="6658" max="6658" width="17" style="42" customWidth="1"/>
    <col min="6659" max="6912" width="74.7109375" style="42"/>
    <col min="6913" max="6913" width="75.42578125" style="42" customWidth="1"/>
    <col min="6914" max="6914" width="17" style="42" customWidth="1"/>
    <col min="6915" max="7168" width="74.7109375" style="42"/>
    <col min="7169" max="7169" width="75.42578125" style="42" customWidth="1"/>
    <col min="7170" max="7170" width="17" style="42" customWidth="1"/>
    <col min="7171" max="7424" width="74.7109375" style="42"/>
    <col min="7425" max="7425" width="75.42578125" style="42" customWidth="1"/>
    <col min="7426" max="7426" width="17" style="42" customWidth="1"/>
    <col min="7427" max="7680" width="74.7109375" style="42"/>
    <col min="7681" max="7681" width="75.42578125" style="42" customWidth="1"/>
    <col min="7682" max="7682" width="17" style="42" customWidth="1"/>
    <col min="7683" max="7936" width="74.7109375" style="42"/>
    <col min="7937" max="7937" width="75.42578125" style="42" customWidth="1"/>
    <col min="7938" max="7938" width="17" style="42" customWidth="1"/>
    <col min="7939" max="8192" width="74.7109375" style="42"/>
    <col min="8193" max="8193" width="75.42578125" style="42" customWidth="1"/>
    <col min="8194" max="8194" width="17" style="42" customWidth="1"/>
    <col min="8195" max="8448" width="74.7109375" style="42"/>
    <col min="8449" max="8449" width="75.42578125" style="42" customWidth="1"/>
    <col min="8450" max="8450" width="17" style="42" customWidth="1"/>
    <col min="8451" max="8704" width="74.7109375" style="42"/>
    <col min="8705" max="8705" width="75.42578125" style="42" customWidth="1"/>
    <col min="8706" max="8706" width="17" style="42" customWidth="1"/>
    <col min="8707" max="8960" width="74.7109375" style="42"/>
    <col min="8961" max="8961" width="75.42578125" style="42" customWidth="1"/>
    <col min="8962" max="8962" width="17" style="42" customWidth="1"/>
    <col min="8963" max="9216" width="74.7109375" style="42"/>
    <col min="9217" max="9217" width="75.42578125" style="42" customWidth="1"/>
    <col min="9218" max="9218" width="17" style="42" customWidth="1"/>
    <col min="9219" max="9472" width="74.7109375" style="42"/>
    <col min="9473" max="9473" width="75.42578125" style="42" customWidth="1"/>
    <col min="9474" max="9474" width="17" style="42" customWidth="1"/>
    <col min="9475" max="9728" width="74.7109375" style="42"/>
    <col min="9729" max="9729" width="75.42578125" style="42" customWidth="1"/>
    <col min="9730" max="9730" width="17" style="42" customWidth="1"/>
    <col min="9731" max="9984" width="74.7109375" style="42"/>
    <col min="9985" max="9985" width="75.42578125" style="42" customWidth="1"/>
    <col min="9986" max="9986" width="17" style="42" customWidth="1"/>
    <col min="9987" max="10240" width="74.7109375" style="42"/>
    <col min="10241" max="10241" width="75.42578125" style="42" customWidth="1"/>
    <col min="10242" max="10242" width="17" style="42" customWidth="1"/>
    <col min="10243" max="10496" width="74.7109375" style="42"/>
    <col min="10497" max="10497" width="75.42578125" style="42" customWidth="1"/>
    <col min="10498" max="10498" width="17" style="42" customWidth="1"/>
    <col min="10499" max="10752" width="74.7109375" style="42"/>
    <col min="10753" max="10753" width="75.42578125" style="42" customWidth="1"/>
    <col min="10754" max="10754" width="17" style="42" customWidth="1"/>
    <col min="10755" max="11008" width="74.7109375" style="42"/>
    <col min="11009" max="11009" width="75.42578125" style="42" customWidth="1"/>
    <col min="11010" max="11010" width="17" style="42" customWidth="1"/>
    <col min="11011" max="11264" width="74.7109375" style="42"/>
    <col min="11265" max="11265" width="75.42578125" style="42" customWidth="1"/>
    <col min="11266" max="11266" width="17" style="42" customWidth="1"/>
    <col min="11267" max="11520" width="74.7109375" style="42"/>
    <col min="11521" max="11521" width="75.42578125" style="42" customWidth="1"/>
    <col min="11522" max="11522" width="17" style="42" customWidth="1"/>
    <col min="11523" max="11776" width="74.7109375" style="42"/>
    <col min="11777" max="11777" width="75.42578125" style="42" customWidth="1"/>
    <col min="11778" max="11778" width="17" style="42" customWidth="1"/>
    <col min="11779" max="12032" width="74.7109375" style="42"/>
    <col min="12033" max="12033" width="75.42578125" style="42" customWidth="1"/>
    <col min="12034" max="12034" width="17" style="42" customWidth="1"/>
    <col min="12035" max="12288" width="74.7109375" style="42"/>
    <col min="12289" max="12289" width="75.42578125" style="42" customWidth="1"/>
    <col min="12290" max="12290" width="17" style="42" customWidth="1"/>
    <col min="12291" max="12544" width="74.7109375" style="42"/>
    <col min="12545" max="12545" width="75.42578125" style="42" customWidth="1"/>
    <col min="12546" max="12546" width="17" style="42" customWidth="1"/>
    <col min="12547" max="12800" width="74.7109375" style="42"/>
    <col min="12801" max="12801" width="75.42578125" style="42" customWidth="1"/>
    <col min="12802" max="12802" width="17" style="42" customWidth="1"/>
    <col min="12803" max="13056" width="74.7109375" style="42"/>
    <col min="13057" max="13057" width="75.42578125" style="42" customWidth="1"/>
    <col min="13058" max="13058" width="17" style="42" customWidth="1"/>
    <col min="13059" max="13312" width="74.7109375" style="42"/>
    <col min="13313" max="13313" width="75.42578125" style="42" customWidth="1"/>
    <col min="13314" max="13314" width="17" style="42" customWidth="1"/>
    <col min="13315" max="13568" width="74.7109375" style="42"/>
    <col min="13569" max="13569" width="75.42578125" style="42" customWidth="1"/>
    <col min="13570" max="13570" width="17" style="42" customWidth="1"/>
    <col min="13571" max="13824" width="74.7109375" style="42"/>
    <col min="13825" max="13825" width="75.42578125" style="42" customWidth="1"/>
    <col min="13826" max="13826" width="17" style="42" customWidth="1"/>
    <col min="13827" max="14080" width="74.7109375" style="42"/>
    <col min="14081" max="14081" width="75.42578125" style="42" customWidth="1"/>
    <col min="14082" max="14082" width="17" style="42" customWidth="1"/>
    <col min="14083" max="14336" width="74.7109375" style="42"/>
    <col min="14337" max="14337" width="75.42578125" style="42" customWidth="1"/>
    <col min="14338" max="14338" width="17" style="42" customWidth="1"/>
    <col min="14339" max="14592" width="74.7109375" style="42"/>
    <col min="14593" max="14593" width="75.42578125" style="42" customWidth="1"/>
    <col min="14594" max="14594" width="17" style="42" customWidth="1"/>
    <col min="14595" max="14848" width="74.7109375" style="42"/>
    <col min="14849" max="14849" width="75.42578125" style="42" customWidth="1"/>
    <col min="14850" max="14850" width="17" style="42" customWidth="1"/>
    <col min="14851" max="15104" width="74.7109375" style="42"/>
    <col min="15105" max="15105" width="75.42578125" style="42" customWidth="1"/>
    <col min="15106" max="15106" width="17" style="42" customWidth="1"/>
    <col min="15107" max="15360" width="74.7109375" style="42"/>
    <col min="15361" max="15361" width="75.42578125" style="42" customWidth="1"/>
    <col min="15362" max="15362" width="17" style="42" customWidth="1"/>
    <col min="15363" max="15616" width="74.7109375" style="42"/>
    <col min="15617" max="15617" width="75.42578125" style="42" customWidth="1"/>
    <col min="15618" max="15618" width="17" style="42" customWidth="1"/>
    <col min="15619" max="15872" width="74.7109375" style="42"/>
    <col min="15873" max="15873" width="75.42578125" style="42" customWidth="1"/>
    <col min="15874" max="15874" width="17" style="42" customWidth="1"/>
    <col min="15875" max="16128" width="74.7109375" style="42"/>
    <col min="16129" max="16129" width="75.42578125" style="42" customWidth="1"/>
    <col min="16130" max="16130" width="17" style="42" customWidth="1"/>
    <col min="16131" max="16384" width="74.7109375" style="42"/>
  </cols>
  <sheetData>
    <row r="3" spans="1:2" x14ac:dyDescent="0.25">
      <c r="A3" s="40" t="s">
        <v>29</v>
      </c>
      <c r="B3" s="41"/>
    </row>
    <row r="4" spans="1:2" x14ac:dyDescent="0.25">
      <c r="A4" s="41"/>
      <c r="B4" s="41"/>
    </row>
    <row r="5" spans="1:2" x14ac:dyDescent="0.25">
      <c r="A5" s="40" t="s">
        <v>30</v>
      </c>
      <c r="B5" s="41"/>
    </row>
    <row r="6" spans="1:2" ht="34.5" x14ac:dyDescent="0.25">
      <c r="A6" s="43" t="s">
        <v>31</v>
      </c>
      <c r="B6" s="41"/>
    </row>
    <row r="7" spans="1:2" ht="45.75" x14ac:dyDescent="0.25">
      <c r="A7" s="43" t="s">
        <v>32</v>
      </c>
      <c r="B7" s="41"/>
    </row>
    <row r="8" spans="1:2" x14ac:dyDescent="0.25">
      <c r="A8" s="44"/>
      <c r="B8" s="41"/>
    </row>
    <row r="9" spans="1:2" ht="57" x14ac:dyDescent="0.25">
      <c r="A9" s="44" t="s">
        <v>33</v>
      </c>
      <c r="B9" s="41"/>
    </row>
    <row r="10" spans="1:2" x14ac:dyDescent="0.25">
      <c r="A10" s="44"/>
      <c r="B10" s="41"/>
    </row>
    <row r="11" spans="1:2" x14ac:dyDescent="0.25">
      <c r="A11" s="44" t="s">
        <v>34</v>
      </c>
      <c r="B11" s="41"/>
    </row>
    <row r="12" spans="1:2" ht="45.75" x14ac:dyDescent="0.25">
      <c r="A12" s="43" t="s">
        <v>35</v>
      </c>
      <c r="B12" s="41"/>
    </row>
    <row r="13" spans="1:2" ht="23.25" x14ac:dyDescent="0.25">
      <c r="A13" s="43" t="s">
        <v>36</v>
      </c>
      <c r="B13" s="41"/>
    </row>
    <row r="14" spans="1:2" x14ac:dyDescent="0.25">
      <c r="A14" s="44"/>
      <c r="B14" s="41"/>
    </row>
    <row r="15" spans="1:2" x14ac:dyDescent="0.25">
      <c r="A15" s="44" t="s">
        <v>37</v>
      </c>
      <c r="B15" s="41"/>
    </row>
    <row r="16" spans="1:2" ht="23.25" x14ac:dyDescent="0.25">
      <c r="A16" s="43" t="s">
        <v>38</v>
      </c>
      <c r="B16" s="41"/>
    </row>
    <row r="17" spans="1:2" x14ac:dyDescent="0.25">
      <c r="A17" s="44"/>
      <c r="B17" s="41"/>
    </row>
    <row r="18" spans="1:2" x14ac:dyDescent="0.25">
      <c r="A18" s="44" t="s">
        <v>39</v>
      </c>
      <c r="B18" s="41"/>
    </row>
    <row r="19" spans="1:2" ht="45.75" x14ac:dyDescent="0.25">
      <c r="A19" s="43" t="s">
        <v>40</v>
      </c>
      <c r="B19" s="41"/>
    </row>
    <row r="20" spans="1:2" x14ac:dyDescent="0.25">
      <c r="A20" s="43" t="s">
        <v>15</v>
      </c>
      <c r="B20" s="41"/>
    </row>
    <row r="21" spans="1:2" x14ac:dyDescent="0.25">
      <c r="A21" s="44" t="s">
        <v>41</v>
      </c>
      <c r="B21" s="41"/>
    </row>
    <row r="22" spans="1:2" ht="96.75" customHeight="1" x14ac:dyDescent="0.25">
      <c r="A22" s="43" t="s">
        <v>42</v>
      </c>
      <c r="B22" s="41"/>
    </row>
    <row r="23" spans="1:2" x14ac:dyDescent="0.25">
      <c r="A23" s="44"/>
      <c r="B23" s="41"/>
    </row>
    <row r="24" spans="1:2" x14ac:dyDescent="0.25">
      <c r="A24" s="44" t="s">
        <v>43</v>
      </c>
      <c r="B24" s="41"/>
    </row>
    <row r="25" spans="1:2" ht="34.5" x14ac:dyDescent="0.25">
      <c r="A25" s="43" t="s">
        <v>44</v>
      </c>
      <c r="B25" s="41"/>
    </row>
    <row r="26" spans="1:2" x14ac:dyDescent="0.25">
      <c r="A26" s="43"/>
      <c r="B26" s="41"/>
    </row>
    <row r="27" spans="1:2" x14ac:dyDescent="0.25">
      <c r="A27" s="44" t="s">
        <v>45</v>
      </c>
      <c r="B27" s="41"/>
    </row>
    <row r="28" spans="1:2" ht="34.5" x14ac:dyDescent="0.25">
      <c r="A28" s="43" t="s">
        <v>46</v>
      </c>
      <c r="B28" s="41"/>
    </row>
    <row r="29" spans="1:2" x14ac:dyDescent="0.25">
      <c r="A29" s="44"/>
      <c r="B29" s="41"/>
    </row>
    <row r="30" spans="1:2" x14ac:dyDescent="0.25">
      <c r="A30" s="44" t="s">
        <v>47</v>
      </c>
      <c r="B30" s="41"/>
    </row>
    <row r="31" spans="1:2" ht="57" x14ac:dyDescent="0.25">
      <c r="A31" s="43" t="s">
        <v>48</v>
      </c>
      <c r="B31" s="41"/>
    </row>
    <row r="32" spans="1:2" x14ac:dyDescent="0.25">
      <c r="A32" s="43"/>
      <c r="B32" s="41"/>
    </row>
    <row r="33" spans="1:2" ht="34.5" x14ac:dyDescent="0.25">
      <c r="A33" s="43" t="s">
        <v>49</v>
      </c>
      <c r="B33" s="41"/>
    </row>
    <row r="34" spans="1:2" x14ac:dyDescent="0.25">
      <c r="A34" s="44" t="s">
        <v>50</v>
      </c>
      <c r="B34" s="41"/>
    </row>
    <row r="35" spans="1:2" ht="34.5" x14ac:dyDescent="0.25">
      <c r="A35" s="43" t="s">
        <v>51</v>
      </c>
      <c r="B35" s="41"/>
    </row>
    <row r="36" spans="1:2" x14ac:dyDescent="0.25">
      <c r="A36" s="44"/>
      <c r="B36" s="41"/>
    </row>
    <row r="37" spans="1:2" x14ac:dyDescent="0.25">
      <c r="A37" s="44" t="s">
        <v>52</v>
      </c>
      <c r="B37" s="41"/>
    </row>
    <row r="38" spans="1:2" ht="45.75" x14ac:dyDescent="0.25">
      <c r="A38" s="43" t="s">
        <v>53</v>
      </c>
      <c r="B38" s="41"/>
    </row>
    <row r="39" spans="1:2" x14ac:dyDescent="0.25">
      <c r="A39" s="44"/>
      <c r="B39" s="41"/>
    </row>
    <row r="40" spans="1:2" x14ac:dyDescent="0.25">
      <c r="A40" s="44" t="s">
        <v>54</v>
      </c>
      <c r="B40" s="41"/>
    </row>
    <row r="41" spans="1:2" ht="23.25" x14ac:dyDescent="0.25">
      <c r="A41" s="43" t="s">
        <v>55</v>
      </c>
      <c r="B41" s="41"/>
    </row>
    <row r="42" spans="1:2" x14ac:dyDescent="0.25">
      <c r="A42" s="44"/>
      <c r="B42" s="41"/>
    </row>
    <row r="43" spans="1:2" x14ac:dyDescent="0.25">
      <c r="A43" s="44" t="s">
        <v>56</v>
      </c>
      <c r="B43" s="41"/>
    </row>
    <row r="44" spans="1:2" ht="23.25" x14ac:dyDescent="0.25">
      <c r="A44" s="43" t="s">
        <v>57</v>
      </c>
      <c r="B44" s="41"/>
    </row>
    <row r="45" spans="1:2" x14ac:dyDescent="0.25">
      <c r="A45" s="44"/>
      <c r="B45" s="41"/>
    </row>
    <row r="46" spans="1:2" x14ac:dyDescent="0.25">
      <c r="A46" s="44" t="s">
        <v>58</v>
      </c>
      <c r="B46" s="41"/>
    </row>
    <row r="47" spans="1:2" ht="45.75" x14ac:dyDescent="0.25">
      <c r="A47" s="43" t="s">
        <v>59</v>
      </c>
      <c r="B47" s="41"/>
    </row>
    <row r="48" spans="1:2" x14ac:dyDescent="0.25">
      <c r="A48" s="44"/>
      <c r="B48" s="41"/>
    </row>
    <row r="49" spans="1:2" x14ac:dyDescent="0.25">
      <c r="A49" s="44" t="s">
        <v>60</v>
      </c>
      <c r="B49" s="41"/>
    </row>
    <row r="50" spans="1:2" ht="45.75" x14ac:dyDescent="0.25">
      <c r="A50" s="43" t="s">
        <v>61</v>
      </c>
      <c r="B50" s="41"/>
    </row>
    <row r="51" spans="1:2" x14ac:dyDescent="0.25">
      <c r="A51" s="43"/>
      <c r="B51" s="41"/>
    </row>
    <row r="52" spans="1:2" x14ac:dyDescent="0.25">
      <c r="A52" s="44" t="s">
        <v>62</v>
      </c>
      <c r="B52" s="41"/>
    </row>
    <row r="53" spans="1:2" ht="34.5" x14ac:dyDescent="0.25">
      <c r="A53" s="43" t="s">
        <v>238</v>
      </c>
      <c r="B53" s="41"/>
    </row>
    <row r="54" spans="1:2" x14ac:dyDescent="0.25">
      <c r="A54" s="44"/>
      <c r="B54" s="41"/>
    </row>
    <row r="55" spans="1:2" x14ac:dyDescent="0.25">
      <c r="A55" s="44" t="s">
        <v>63</v>
      </c>
      <c r="B55" s="41"/>
    </row>
    <row r="56" spans="1:2" ht="34.5" x14ac:dyDescent="0.25">
      <c r="A56" s="43" t="s">
        <v>64</v>
      </c>
      <c r="B56" s="41"/>
    </row>
    <row r="57" spans="1:2" x14ac:dyDescent="0.25">
      <c r="A57" s="44"/>
      <c r="B57" s="41"/>
    </row>
    <row r="58" spans="1:2" x14ac:dyDescent="0.25">
      <c r="A58" s="44" t="s">
        <v>65</v>
      </c>
      <c r="B58" s="41"/>
    </row>
    <row r="59" spans="1:2" x14ac:dyDescent="0.25">
      <c r="A59" s="44"/>
      <c r="B59" s="41"/>
    </row>
    <row r="60" spans="1:2" x14ac:dyDescent="0.25">
      <c r="A60" s="44" t="s">
        <v>66</v>
      </c>
      <c r="B60" s="41"/>
    </row>
    <row r="61" spans="1:2" x14ac:dyDescent="0.25">
      <c r="A61" s="44"/>
      <c r="B61" s="41"/>
    </row>
    <row r="62" spans="1:2" x14ac:dyDescent="0.25">
      <c r="A62" s="44" t="s">
        <v>67</v>
      </c>
      <c r="B62" s="41"/>
    </row>
    <row r="63" spans="1:2" ht="34.5" x14ac:dyDescent="0.25">
      <c r="A63" s="43" t="s">
        <v>68</v>
      </c>
      <c r="B63" s="41"/>
    </row>
    <row r="64" spans="1:2" x14ac:dyDescent="0.25">
      <c r="A64" s="43"/>
      <c r="B64" s="41"/>
    </row>
    <row r="65" spans="1:2" x14ac:dyDescent="0.25">
      <c r="A65" s="44"/>
      <c r="B65" s="41"/>
    </row>
    <row r="66" spans="1:2" x14ac:dyDescent="0.25">
      <c r="A66" s="44" t="s">
        <v>69</v>
      </c>
      <c r="B66" s="41"/>
    </row>
    <row r="67" spans="1:2" x14ac:dyDescent="0.25">
      <c r="A67" s="43" t="s">
        <v>70</v>
      </c>
      <c r="B67" s="41"/>
    </row>
    <row r="68" spans="1:2" x14ac:dyDescent="0.25">
      <c r="A68" s="43"/>
      <c r="B68" s="41"/>
    </row>
    <row r="69" spans="1:2" x14ac:dyDescent="0.25">
      <c r="A69" s="43" t="s">
        <v>71</v>
      </c>
      <c r="B69" s="41"/>
    </row>
    <row r="70" spans="1:2" x14ac:dyDescent="0.25">
      <c r="A70" s="44" t="s">
        <v>72</v>
      </c>
      <c r="B70" s="41"/>
    </row>
    <row r="71" spans="1:2" ht="34.5" x14ac:dyDescent="0.25">
      <c r="A71" s="43" t="s">
        <v>73</v>
      </c>
      <c r="B71" s="41"/>
    </row>
    <row r="72" spans="1:2" x14ac:dyDescent="0.25">
      <c r="A72" s="43"/>
      <c r="B72" s="41"/>
    </row>
    <row r="73" spans="1:2" ht="23.25" x14ac:dyDescent="0.25">
      <c r="A73" s="43" t="s">
        <v>74</v>
      </c>
      <c r="B73" s="41"/>
    </row>
    <row r="74" spans="1:2" x14ac:dyDescent="0.25">
      <c r="A74" s="43"/>
      <c r="B74" s="41"/>
    </row>
    <row r="75" spans="1:2" ht="34.5" x14ac:dyDescent="0.25">
      <c r="A75" s="43" t="s">
        <v>75</v>
      </c>
      <c r="B75" s="41"/>
    </row>
    <row r="76" spans="1:2" x14ac:dyDescent="0.25">
      <c r="A76" s="43"/>
      <c r="B76" s="41"/>
    </row>
    <row r="77" spans="1:2" ht="23.25" x14ac:dyDescent="0.25">
      <c r="A77" s="43" t="s">
        <v>76</v>
      </c>
      <c r="B77" s="41"/>
    </row>
    <row r="78" spans="1:2" x14ac:dyDescent="0.25">
      <c r="A78" s="43"/>
      <c r="B78" s="41"/>
    </row>
    <row r="79" spans="1:2" ht="34.5" x14ac:dyDescent="0.25">
      <c r="A79" s="43" t="s">
        <v>77</v>
      </c>
      <c r="B79" s="41"/>
    </row>
    <row r="80" spans="1:2" x14ac:dyDescent="0.25">
      <c r="A80" s="43"/>
      <c r="B80" s="41"/>
    </row>
    <row r="81" spans="1:2" ht="23.25" x14ac:dyDescent="0.25">
      <c r="A81" s="43" t="s">
        <v>78</v>
      </c>
      <c r="B81" s="41"/>
    </row>
    <row r="82" spans="1:2" x14ac:dyDescent="0.25">
      <c r="A82" s="43"/>
      <c r="B82" s="41"/>
    </row>
    <row r="83" spans="1:2" ht="57" x14ac:dyDescent="0.25">
      <c r="A83" s="43" t="s">
        <v>79</v>
      </c>
      <c r="B83" s="41"/>
    </row>
    <row r="84" spans="1:2" x14ac:dyDescent="0.25">
      <c r="A84" s="43"/>
      <c r="B84" s="41"/>
    </row>
    <row r="85" spans="1:2" x14ac:dyDescent="0.25">
      <c r="A85" s="44" t="s">
        <v>80</v>
      </c>
      <c r="B85" s="41"/>
    </row>
    <row r="86" spans="1:2" ht="23.25" x14ac:dyDescent="0.25">
      <c r="A86" s="43" t="s">
        <v>81</v>
      </c>
      <c r="B86" s="41"/>
    </row>
    <row r="87" spans="1:2" x14ac:dyDescent="0.25">
      <c r="A87" s="43" t="s">
        <v>82</v>
      </c>
      <c r="B87" s="41"/>
    </row>
    <row r="88" spans="1:2" x14ac:dyDescent="0.25">
      <c r="A88" s="43" t="s">
        <v>83</v>
      </c>
      <c r="B88" s="41"/>
    </row>
    <row r="89" spans="1:2" x14ac:dyDescent="0.25">
      <c r="A89" s="44"/>
      <c r="B89" s="41"/>
    </row>
    <row r="90" spans="1:2" x14ac:dyDescent="0.25">
      <c r="A90" s="44" t="s">
        <v>84</v>
      </c>
      <c r="B90" s="41"/>
    </row>
    <row r="91" spans="1:2" x14ac:dyDescent="0.25">
      <c r="A91" s="44"/>
      <c r="B91" s="41"/>
    </row>
    <row r="92" spans="1:2" x14ac:dyDescent="0.25">
      <c r="A92" s="44" t="s">
        <v>85</v>
      </c>
      <c r="B92" s="41"/>
    </row>
    <row r="93" spans="1:2" ht="23.25" x14ac:dyDescent="0.25">
      <c r="A93" s="43" t="s">
        <v>86</v>
      </c>
      <c r="B93" s="41"/>
    </row>
    <row r="94" spans="1:2" x14ac:dyDescent="0.25">
      <c r="A94" s="43"/>
      <c r="B94" s="41"/>
    </row>
    <row r="95" spans="1:2" ht="45.75" x14ac:dyDescent="0.25">
      <c r="A95" s="43" t="s">
        <v>87</v>
      </c>
      <c r="B95" s="41"/>
    </row>
    <row r="96" spans="1:2" ht="34.5" x14ac:dyDescent="0.25">
      <c r="A96" s="43" t="s">
        <v>88</v>
      </c>
      <c r="B96" s="41"/>
    </row>
    <row r="97" spans="1:2" x14ac:dyDescent="0.25">
      <c r="A97" s="43"/>
      <c r="B97" s="41"/>
    </row>
    <row r="98" spans="1:2" x14ac:dyDescent="0.25">
      <c r="A98" s="44" t="s">
        <v>89</v>
      </c>
      <c r="B98" s="41"/>
    </row>
    <row r="99" spans="1:2" ht="23.25" x14ac:dyDescent="0.25">
      <c r="A99" s="43" t="s">
        <v>90</v>
      </c>
      <c r="B99" s="41"/>
    </row>
    <row r="100" spans="1:2" x14ac:dyDescent="0.25">
      <c r="A100" s="43"/>
      <c r="B100" s="41"/>
    </row>
    <row r="101" spans="1:2" x14ac:dyDescent="0.25">
      <c r="A101" s="44" t="s">
        <v>91</v>
      </c>
      <c r="B101" s="41"/>
    </row>
    <row r="102" spans="1:2" ht="110.25" customHeight="1" x14ac:dyDescent="0.25">
      <c r="A102" s="43" t="s">
        <v>92</v>
      </c>
      <c r="B102" s="41"/>
    </row>
    <row r="103" spans="1:2" ht="23.25" x14ac:dyDescent="0.25">
      <c r="A103" s="43" t="s">
        <v>93</v>
      </c>
      <c r="B103" s="41"/>
    </row>
    <row r="104" spans="1:2" x14ac:dyDescent="0.25">
      <c r="A104" s="43"/>
      <c r="B104" s="41"/>
    </row>
    <row r="105" spans="1:2" ht="34.5" x14ac:dyDescent="0.25">
      <c r="A105" s="43" t="s">
        <v>94</v>
      </c>
      <c r="B105" s="41"/>
    </row>
    <row r="106" spans="1:2" x14ac:dyDescent="0.25">
      <c r="A106" s="43"/>
      <c r="B106" s="41"/>
    </row>
    <row r="107" spans="1:2" ht="23.25" x14ac:dyDescent="0.25">
      <c r="A107" s="43" t="s">
        <v>95</v>
      </c>
      <c r="B107" s="41"/>
    </row>
    <row r="108" spans="1:2" x14ac:dyDescent="0.25">
      <c r="A108" s="43"/>
      <c r="B108" s="41"/>
    </row>
    <row r="109" spans="1:2" x14ac:dyDescent="0.25">
      <c r="A109" s="44" t="s">
        <v>96</v>
      </c>
      <c r="B109" s="41"/>
    </row>
    <row r="110" spans="1:2" ht="34.5" x14ac:dyDescent="0.25">
      <c r="A110" s="43" t="s">
        <v>97</v>
      </c>
      <c r="B110" s="41"/>
    </row>
    <row r="111" spans="1:2" x14ac:dyDescent="0.25">
      <c r="A111" s="44" t="s">
        <v>98</v>
      </c>
      <c r="B111" s="41"/>
    </row>
    <row r="112" spans="1:2" ht="34.5" x14ac:dyDescent="0.25">
      <c r="A112" s="43" t="s">
        <v>99</v>
      </c>
      <c r="B112" s="41"/>
    </row>
    <row r="113" spans="1:2" x14ac:dyDescent="0.25">
      <c r="A113" s="43"/>
      <c r="B113" s="41"/>
    </row>
    <row r="114" spans="1:2" x14ac:dyDescent="0.25">
      <c r="A114" s="44" t="s">
        <v>100</v>
      </c>
      <c r="B114" s="41"/>
    </row>
    <row r="115" spans="1:2" ht="45.75" x14ac:dyDescent="0.25">
      <c r="A115" s="43" t="s">
        <v>101</v>
      </c>
      <c r="B115" s="41"/>
    </row>
    <row r="116" spans="1:2" x14ac:dyDescent="0.25">
      <c r="A116" s="44" t="s">
        <v>102</v>
      </c>
      <c r="B116" s="41"/>
    </row>
    <row r="117" spans="1:2" ht="45.75" x14ac:dyDescent="0.25">
      <c r="A117" s="43" t="s">
        <v>103</v>
      </c>
      <c r="B117" s="41"/>
    </row>
    <row r="118" spans="1:2" x14ac:dyDescent="0.25">
      <c r="A118" s="41"/>
      <c r="B118" s="41"/>
    </row>
    <row r="119" spans="1:2" x14ac:dyDescent="0.25">
      <c r="A119" s="41"/>
      <c r="B119" s="41"/>
    </row>
    <row r="120" spans="1:2" ht="15.75" customHeight="1" x14ac:dyDescent="0.25">
      <c r="A120" s="40"/>
      <c r="B120" s="41"/>
    </row>
    <row r="121" spans="1:2" x14ac:dyDescent="0.25">
      <c r="A121" s="40" t="s">
        <v>3</v>
      </c>
      <c r="B121" s="41"/>
    </row>
    <row r="122" spans="1:2" x14ac:dyDescent="0.25">
      <c r="A122" s="40" t="s">
        <v>104</v>
      </c>
      <c r="B122" s="41"/>
    </row>
    <row r="123" spans="1:2" ht="23.25" x14ac:dyDescent="0.25">
      <c r="A123" s="45" t="s">
        <v>289</v>
      </c>
      <c r="B123" s="41"/>
    </row>
    <row r="124" spans="1:2" x14ac:dyDescent="0.25">
      <c r="A124" s="45"/>
      <c r="B124" s="45"/>
    </row>
    <row r="125" spans="1:2" x14ac:dyDescent="0.25">
      <c r="A125" s="40" t="s">
        <v>105</v>
      </c>
      <c r="B125" s="84">
        <v>2021</v>
      </c>
    </row>
    <row r="126" spans="1:2" ht="15.75" thickBot="1" x14ac:dyDescent="0.3">
      <c r="A126" s="45" t="s">
        <v>106</v>
      </c>
      <c r="B126" s="153">
        <v>483828.1</v>
      </c>
    </row>
    <row r="127" spans="1:2" ht="16.5" thickTop="1" thickBot="1" x14ac:dyDescent="0.3">
      <c r="A127" s="40" t="s">
        <v>107</v>
      </c>
      <c r="B127" s="153">
        <f>B126</f>
        <v>483828.1</v>
      </c>
    </row>
    <row r="128" spans="1:2" ht="15.75" thickTop="1" x14ac:dyDescent="0.25">
      <c r="A128" s="45"/>
      <c r="B128" s="45"/>
    </row>
    <row r="129" spans="1:6" x14ac:dyDescent="0.25">
      <c r="A129" s="45"/>
      <c r="B129" s="41"/>
    </row>
    <row r="130" spans="1:6" x14ac:dyDescent="0.25">
      <c r="A130" s="45"/>
      <c r="B130" s="41"/>
    </row>
    <row r="131" spans="1:6" x14ac:dyDescent="0.25">
      <c r="A131" s="45" t="s">
        <v>108</v>
      </c>
      <c r="B131" s="41"/>
    </row>
    <row r="132" spans="1:6" x14ac:dyDescent="0.25">
      <c r="A132" s="40" t="s">
        <v>109</v>
      </c>
      <c r="B132" s="41"/>
    </row>
    <row r="133" spans="1:6" ht="34.5" x14ac:dyDescent="0.25">
      <c r="A133" s="45" t="s">
        <v>295</v>
      </c>
      <c r="B133" s="41"/>
    </row>
    <row r="134" spans="1:6" x14ac:dyDescent="0.25">
      <c r="A134" s="40"/>
      <c r="B134" s="46"/>
      <c r="C134" s="47"/>
    </row>
    <row r="135" spans="1:6" x14ac:dyDescent="0.25">
      <c r="A135" s="40"/>
      <c r="B135" s="46"/>
      <c r="C135" s="47"/>
    </row>
    <row r="136" spans="1:6" x14ac:dyDescent="0.25">
      <c r="A136" s="40" t="s">
        <v>110</v>
      </c>
      <c r="B136" s="41"/>
    </row>
    <row r="137" spans="1:6" x14ac:dyDescent="0.25">
      <c r="A137" s="85" t="s">
        <v>111</v>
      </c>
      <c r="B137" s="84">
        <v>2021</v>
      </c>
      <c r="C137" s="47"/>
      <c r="D137" s="48"/>
      <c r="E137" s="48"/>
      <c r="F137" s="48"/>
    </row>
    <row r="138" spans="1:6" x14ac:dyDescent="0.25">
      <c r="A138" s="86" t="str">
        <f>+'[1]Valoracion Activo Fijo Agosto 1'!A14</f>
        <v xml:space="preserve">MUEBLES DE OFICINA Y ESTANTERÍA </v>
      </c>
      <c r="B138" s="87">
        <f>+OCTUBRE!B18</f>
        <v>30697980.219999999</v>
      </c>
      <c r="C138" s="47"/>
      <c r="D138" s="87">
        <f>+OCTUBRE!D18</f>
        <v>10567611.43</v>
      </c>
      <c r="E138" s="47"/>
      <c r="F138" s="47"/>
    </row>
    <row r="139" spans="1:6" x14ac:dyDescent="0.25">
      <c r="A139" s="86" t="str">
        <f>+'[1]Valoracion Activo Fijo Agosto 1'!A15</f>
        <v xml:space="preserve">MUEBLES DE ALOJAMIENTO      </v>
      </c>
      <c r="B139" s="87">
        <f>+OCTUBRE!B19</f>
        <v>217449.58</v>
      </c>
      <c r="C139" s="47"/>
      <c r="D139" s="87">
        <f>+OCTUBRE!D19</f>
        <v>3917.88</v>
      </c>
      <c r="E139" s="47"/>
      <c r="F139" s="47"/>
    </row>
    <row r="140" spans="1:6" x14ac:dyDescent="0.25">
      <c r="A140" s="86" t="str">
        <f>+'[1]Valoracion Activo Fijo Agosto 1'!A16</f>
        <v xml:space="preserve">EQUIPOS DE CÓMPUTO   </v>
      </c>
      <c r="B140" s="87">
        <f>+OCTUBRE!B20</f>
        <v>84521119.519999996</v>
      </c>
      <c r="C140" s="47"/>
      <c r="D140" s="87">
        <f>+OCTUBRE!D20</f>
        <v>9809687.8200000003</v>
      </c>
      <c r="E140" s="47"/>
      <c r="F140" s="47"/>
    </row>
    <row r="141" spans="1:6" x14ac:dyDescent="0.25">
      <c r="A141" s="86" t="str">
        <f>+'[1]Valoracion Activo Fijo Agosto 1'!A17</f>
        <v>ELECTRODOMÉSTICOS</v>
      </c>
      <c r="B141" s="87">
        <f>+OCTUBRE!B21</f>
        <v>9464446.8100000005</v>
      </c>
      <c r="C141" s="47"/>
      <c r="D141" s="87">
        <f>+OCTUBRE!D21</f>
        <v>1874009.71</v>
      </c>
      <c r="E141" s="47"/>
      <c r="F141" s="47"/>
    </row>
    <row r="142" spans="1:6" x14ac:dyDescent="0.25">
      <c r="A142" s="86" t="str">
        <f>+'[1]Valoracion Activo Fijo Agosto 1'!A18</f>
        <v>OTROS MOBILIARIOS Y EQUIPOS NO IDENTIFICADOS PRECEDENTEMENTE</v>
      </c>
      <c r="B142" s="87">
        <f>+OCTUBRE!B22</f>
        <v>1934104.51</v>
      </c>
      <c r="C142" s="47"/>
      <c r="D142" s="87">
        <f>+OCTUBRE!D22</f>
        <v>355950.47</v>
      </c>
      <c r="E142" s="47"/>
      <c r="F142" s="47"/>
    </row>
    <row r="143" spans="1:6" x14ac:dyDescent="0.25">
      <c r="A143" s="86" t="str">
        <f>+'[1]Valoracion Activo Fijo Agosto 1'!A19</f>
        <v>EQUIPOS Y APARATOS AUDIOVISUALES</v>
      </c>
      <c r="B143" s="87">
        <f>+OCTUBRE!B23</f>
        <v>690738.85</v>
      </c>
      <c r="C143" s="47"/>
      <c r="D143" s="87">
        <f>+OCTUBRE!D23</f>
        <v>252573.72</v>
      </c>
      <c r="E143" s="47"/>
      <c r="F143" s="47"/>
    </row>
    <row r="144" spans="1:6" x14ac:dyDescent="0.25">
      <c r="A144" s="86" t="str">
        <f>+'[1]Valoracion Activo Fijo Agosto 1'!A20</f>
        <v>CÁMARAS FOTOGRÁFICAS Y DE VIDEO</v>
      </c>
      <c r="B144" s="87">
        <f>+OCTUBRE!B24</f>
        <v>1436652.39</v>
      </c>
      <c r="C144" s="47"/>
      <c r="D144" s="87">
        <f>+OCTUBRE!D24</f>
        <v>114662.73</v>
      </c>
      <c r="E144" s="47"/>
      <c r="F144" s="47"/>
    </row>
    <row r="145" spans="1:6" x14ac:dyDescent="0.25">
      <c r="A145" s="86" t="str">
        <f>+'[1]Valoracion Activo Fijo Agosto 1'!A21</f>
        <v>EQUIPOS  RECREATIVOS</v>
      </c>
      <c r="B145" s="87">
        <f>+OCTUBRE!B25</f>
        <v>51049.54</v>
      </c>
      <c r="C145" s="47"/>
      <c r="D145" s="87">
        <f>+OCTUBRE!D25</f>
        <v>19167.22</v>
      </c>
      <c r="E145" s="47"/>
      <c r="F145" s="47"/>
    </row>
    <row r="146" spans="1:6" x14ac:dyDescent="0.25">
      <c r="A146" s="86" t="str">
        <f>+'[1]Valoracion Activo Fijo Agosto 1'!A22</f>
        <v>EQUIPO MÉDICO Y DE LABORATORIO</v>
      </c>
      <c r="B146" s="87">
        <f>+OCTUBRE!B26</f>
        <v>58631.56</v>
      </c>
      <c r="D146" s="87">
        <f>+OCTUBRE!D26</f>
        <v>12974.08</v>
      </c>
      <c r="E146" s="47"/>
      <c r="F146" s="47"/>
    </row>
    <row r="147" spans="1:6" x14ac:dyDescent="0.25">
      <c r="A147" s="86" t="str">
        <f>+'[1]Valoracion Activo Fijo Agosto 1'!A23</f>
        <v>INSTRUMENTAL MÉDICO Y DE LABORATORIO</v>
      </c>
      <c r="B147" s="87">
        <f>+OCTUBRE!B27</f>
        <v>173342</v>
      </c>
      <c r="C147" s="47"/>
      <c r="D147" s="87">
        <f>+OCTUBRE!D27</f>
        <v>33446.65</v>
      </c>
      <c r="E147" s="47"/>
      <c r="F147" s="47"/>
    </row>
    <row r="148" spans="1:6" x14ac:dyDescent="0.25">
      <c r="A148" s="86" t="str">
        <f>+'[1]Valoracion Activo Fijo Agosto 1'!A24</f>
        <v>AUTOMÓVILES Y CAMIONES</v>
      </c>
      <c r="B148" s="87">
        <f>+OCTUBRE!B28</f>
        <v>74649656.969999999</v>
      </c>
      <c r="C148" s="47"/>
      <c r="D148" s="87">
        <f>+OCTUBRE!D28</f>
        <v>10675277.74</v>
      </c>
      <c r="E148" s="47"/>
      <c r="F148" s="47"/>
    </row>
    <row r="149" spans="1:6" x14ac:dyDescent="0.25">
      <c r="A149" s="86" t="str">
        <f>+'[1]Valoracion Activo Fijo Agosto 1'!A25</f>
        <v>CARROCERÍAS Y REMOLQUES</v>
      </c>
      <c r="B149" s="87">
        <f>+OCTUBRE!B29</f>
        <v>22201125.5</v>
      </c>
      <c r="C149" s="49"/>
      <c r="D149" s="87">
        <f>+OCTUBRE!D29</f>
        <v>11</v>
      </c>
      <c r="E149" s="47"/>
      <c r="F149" s="47"/>
    </row>
    <row r="150" spans="1:6" x14ac:dyDescent="0.25">
      <c r="A150" s="86" t="str">
        <f>+'[1]Valoracion Activo Fijo Agosto 1'!A26</f>
        <v>OTROS EQUIPOS DE TRANSPORTE</v>
      </c>
      <c r="B150" s="87">
        <f>+OCTUBRE!B30</f>
        <v>312020</v>
      </c>
      <c r="C150" s="47"/>
      <c r="D150" s="87">
        <f>+OCTUBRE!D30</f>
        <v>4</v>
      </c>
      <c r="E150" s="47"/>
      <c r="F150" s="47"/>
    </row>
    <row r="151" spans="1:6" x14ac:dyDescent="0.25">
      <c r="A151" s="86" t="str">
        <f>+'[1]Valoracion Activo Fijo Agosto 1'!A27</f>
        <v>MAQUINARIA Y EQUIPO AGROPECUARIO</v>
      </c>
      <c r="B151" s="87">
        <f>+OCTUBRE!B31</f>
        <v>6206518.4900000002</v>
      </c>
      <c r="C151" s="47"/>
      <c r="D151" s="87">
        <f>+OCTUBRE!D31</f>
        <v>37</v>
      </c>
      <c r="E151" s="47"/>
      <c r="F151" s="47"/>
    </row>
    <row r="152" spans="1:6" x14ac:dyDescent="0.25">
      <c r="A152" s="86" t="str">
        <f>+'[1]Valoracion Activo Fijo Agosto 1'!A28</f>
        <v>MAQUINARIA Y EQUIPO INDUSTRIAL</v>
      </c>
      <c r="B152" s="87">
        <f>+OCTUBRE!B32</f>
        <v>296989.42</v>
      </c>
      <c r="D152" s="87">
        <f>+OCTUBRE!D32</f>
        <v>25595.51</v>
      </c>
      <c r="E152" s="47"/>
      <c r="F152" s="47"/>
    </row>
    <row r="153" spans="1:6" x14ac:dyDescent="0.25">
      <c r="A153" s="86" t="str">
        <f>+'[1]Valoracion Activo Fijo Agosto 1'!A29</f>
        <v>SISTEMAS DE AIRE ACONDICIONADO, CALEFACCIÓN Y REFRIGERACIÓN INDUSTRIAL</v>
      </c>
      <c r="B153" s="87">
        <f>+OCTUBRE!B33</f>
        <v>3967610.6</v>
      </c>
      <c r="C153" s="47"/>
      <c r="D153" s="87">
        <f>+OCTUBRE!D33</f>
        <v>2961594.56</v>
      </c>
      <c r="E153" s="47"/>
      <c r="F153" s="47"/>
    </row>
    <row r="154" spans="1:6" x14ac:dyDescent="0.25">
      <c r="A154" s="86" t="str">
        <f>+'[1]Valoracion Activo Fijo Agosto 1'!A30</f>
        <v>EQUIPO DE COMUNICACIÓN, TELECOMUNICACIONES Y SEÑALAMIENTO</v>
      </c>
      <c r="B154" s="87">
        <f>+OCTUBRE!B34</f>
        <v>11640954.449999999</v>
      </c>
      <c r="D154" s="87">
        <f>+OCTUBRE!D34</f>
        <v>828941.28</v>
      </c>
      <c r="E154" s="47"/>
      <c r="F154" s="47"/>
    </row>
    <row r="155" spans="1:6" x14ac:dyDescent="0.25">
      <c r="A155" s="86" t="str">
        <f>+'[1]Valoracion Activo Fijo Agosto 1'!A31</f>
        <v>EQUIPO DE GENERACIÓN ELÉCTRICA, APARATOS Y ACCESORIOS ELÉCTRICOS</v>
      </c>
      <c r="B155" s="87">
        <f>+OCTUBRE!B35</f>
        <v>2347199.29</v>
      </c>
      <c r="C155" s="47"/>
      <c r="D155" s="87">
        <f>+OCTUBRE!D35</f>
        <v>1543500.58</v>
      </c>
      <c r="E155" s="47"/>
      <c r="F155" s="47"/>
    </row>
    <row r="156" spans="1:6" x14ac:dyDescent="0.25">
      <c r="A156" s="86" t="str">
        <f>+'[1]Valoracion Activo Fijo Agosto 1'!A32</f>
        <v>HERRAMIENTAS Y MÁQUINAS-HERRAMIENTAS</v>
      </c>
      <c r="B156" s="87">
        <f>+OCTUBRE!B36</f>
        <v>61244.36</v>
      </c>
      <c r="D156" s="87">
        <f>+OCTUBRE!D36</f>
        <v>19904.09</v>
      </c>
      <c r="E156" s="47"/>
      <c r="F156" s="47"/>
    </row>
    <row r="157" spans="1:6" x14ac:dyDescent="0.25">
      <c r="A157" s="86" t="str">
        <f>+'[1]Valoracion Activo Fijo Agosto 1'!A33</f>
        <v>OTROS EQUIPOS</v>
      </c>
      <c r="B157" s="87">
        <f>+OCTUBRE!B37</f>
        <v>727236.15</v>
      </c>
      <c r="C157" s="47"/>
      <c r="D157" s="87">
        <f>+OCTUBRE!D37</f>
        <v>42095.13</v>
      </c>
      <c r="E157" s="47"/>
      <c r="F157" s="47"/>
    </row>
    <row r="158" spans="1:6" x14ac:dyDescent="0.25">
      <c r="A158" s="86" t="str">
        <f>+'[1]Valoracion Activo Fijo Agosto 1'!A34</f>
        <v>EQUIPOS DE SEGURIDAD</v>
      </c>
      <c r="B158" s="87">
        <f>+OCTUBRE!B38</f>
        <v>5245640.42</v>
      </c>
      <c r="C158" s="47"/>
      <c r="D158" s="87">
        <f>+OCTUBRE!D38</f>
        <v>2991115.61</v>
      </c>
    </row>
    <row r="159" spans="1:6" x14ac:dyDescent="0.25">
      <c r="A159" s="86" t="str">
        <f>+'[1]Valoracion Activo Fijo Agosto 1'!A36</f>
        <v>ANTIGÜEDADES, BIENES ARTÍSTICOS Y OTROS OBJETOS DE ARTE</v>
      </c>
      <c r="B159" s="87">
        <f>+OCTUBRE!B40</f>
        <v>2209339.2000000002</v>
      </c>
      <c r="C159" s="47"/>
      <c r="D159" s="87">
        <f>+OCTUBRE!D40</f>
        <v>2209339.2000000002</v>
      </c>
    </row>
    <row r="160" spans="1:6" x14ac:dyDescent="0.25">
      <c r="A160" s="43" t="s">
        <v>112</v>
      </c>
      <c r="B160" s="88">
        <v>-214838909.13999999</v>
      </c>
      <c r="C160" s="50"/>
      <c r="D160" s="47">
        <f>SUM(D138:D159)</f>
        <v>44341417.410000004</v>
      </c>
      <c r="E160" s="47"/>
      <c r="F160" s="47"/>
    </row>
    <row r="161" spans="1:6" ht="15.75" thickBot="1" x14ac:dyDescent="0.3">
      <c r="A161" s="44" t="s">
        <v>113</v>
      </c>
      <c r="B161" s="112">
        <f>+B138+B139+B140+B141+B142+B143+B144+B145+B146+B147+B148+B149+B150+B151+B152+B153+B154+B155+B156+B157+B158+B159+B160</f>
        <v>44272140.689999968</v>
      </c>
      <c r="C161" s="47"/>
      <c r="D161" s="47"/>
      <c r="F161" s="47"/>
    </row>
    <row r="162" spans="1:6" ht="15.75" thickTop="1" x14ac:dyDescent="0.25">
      <c r="A162" s="43"/>
      <c r="B162" s="99"/>
      <c r="C162" s="47"/>
      <c r="D162" s="47"/>
      <c r="E162" s="47"/>
    </row>
    <row r="163" spans="1:6" x14ac:dyDescent="0.25">
      <c r="A163" s="43"/>
      <c r="B163" s="110"/>
      <c r="C163" s="47"/>
      <c r="D163" s="47"/>
      <c r="F163" s="47"/>
    </row>
    <row r="164" spans="1:6" x14ac:dyDescent="0.25">
      <c r="A164" s="43"/>
      <c r="B164" s="110"/>
      <c r="C164" s="47"/>
      <c r="D164" s="47"/>
      <c r="E164" s="47"/>
    </row>
    <row r="165" spans="1:6" x14ac:dyDescent="0.25">
      <c r="A165" s="44" t="s">
        <v>114</v>
      </c>
      <c r="B165" s="110"/>
      <c r="C165" s="47"/>
    </row>
    <row r="166" spans="1:6" ht="23.25" x14ac:dyDescent="0.25">
      <c r="A166" s="43" t="s">
        <v>290</v>
      </c>
      <c r="B166" s="99"/>
      <c r="C166" s="47"/>
    </row>
    <row r="167" spans="1:6" x14ac:dyDescent="0.25">
      <c r="A167" s="44" t="str">
        <f>+'[1]Valoracion Activo Fijo Agosto 1'!A35</f>
        <v>PROGRAMAS DE INFORMÁTICA Y BASE DE DATOS</v>
      </c>
      <c r="B167" s="111">
        <f>+OCTUBRE!B39</f>
        <v>69863442.599999994</v>
      </c>
      <c r="C167" s="47"/>
    </row>
    <row r="168" spans="1:6" x14ac:dyDescent="0.25">
      <c r="A168" s="43" t="s">
        <v>112</v>
      </c>
      <c r="B168" s="93">
        <v>-67957683.230000004</v>
      </c>
      <c r="C168" s="47"/>
    </row>
    <row r="169" spans="1:6" ht="15.75" thickBot="1" x14ac:dyDescent="0.3">
      <c r="A169" s="44" t="s">
        <v>115</v>
      </c>
      <c r="B169" s="112">
        <f>B167+B168</f>
        <v>1905759.3699999899</v>
      </c>
      <c r="C169" s="47"/>
    </row>
    <row r="170" spans="1:6" ht="15.75" thickTop="1" x14ac:dyDescent="0.25">
      <c r="A170" s="43"/>
      <c r="B170" s="41"/>
      <c r="C170" s="47"/>
    </row>
    <row r="171" spans="1:6" x14ac:dyDescent="0.25">
      <c r="A171" s="43"/>
      <c r="B171" s="46"/>
      <c r="C171" s="51"/>
    </row>
    <row r="172" spans="1:6" x14ac:dyDescent="0.25">
      <c r="A172" s="43"/>
      <c r="B172" s="46"/>
      <c r="C172" s="51"/>
    </row>
    <row r="173" spans="1:6" x14ac:dyDescent="0.25">
      <c r="A173" s="44" t="s">
        <v>116</v>
      </c>
      <c r="B173" s="46"/>
      <c r="C173" s="47"/>
    </row>
    <row r="174" spans="1:6" x14ac:dyDescent="0.25">
      <c r="A174" s="44" t="s">
        <v>117</v>
      </c>
      <c r="B174" s="46"/>
      <c r="C174" s="47"/>
      <c r="D174" s="42" t="s">
        <v>15</v>
      </c>
    </row>
    <row r="175" spans="1:6" ht="23.25" x14ac:dyDescent="0.25">
      <c r="A175" s="43" t="s">
        <v>291</v>
      </c>
      <c r="B175" s="46"/>
    </row>
    <row r="176" spans="1:6" x14ac:dyDescent="0.25">
      <c r="A176" s="44" t="s">
        <v>14</v>
      </c>
      <c r="B176" s="84">
        <v>2021</v>
      </c>
      <c r="C176" s="47"/>
      <c r="D176" s="47"/>
    </row>
    <row r="177" spans="1:4" x14ac:dyDescent="0.25">
      <c r="A177" s="43" t="s">
        <v>118</v>
      </c>
      <c r="B177" s="132">
        <v>14000</v>
      </c>
      <c r="D177" s="47"/>
    </row>
    <row r="178" spans="1:4" x14ac:dyDescent="0.25">
      <c r="A178" s="44" t="s">
        <v>17</v>
      </c>
      <c r="B178" s="115">
        <f>SUM(B177)</f>
        <v>14000</v>
      </c>
      <c r="C178" s="47"/>
    </row>
    <row r="179" spans="1:4" x14ac:dyDescent="0.25">
      <c r="A179" s="43"/>
      <c r="B179" s="93"/>
    </row>
    <row r="180" spans="1:4" x14ac:dyDescent="0.25">
      <c r="A180" s="90" t="s">
        <v>119</v>
      </c>
      <c r="B180" s="93"/>
    </row>
    <row r="181" spans="1:4" x14ac:dyDescent="0.25">
      <c r="A181" s="44" t="s">
        <v>111</v>
      </c>
      <c r="B181" s="113">
        <v>2021</v>
      </c>
    </row>
    <row r="182" spans="1:4" x14ac:dyDescent="0.25">
      <c r="A182" s="43" t="s">
        <v>120</v>
      </c>
      <c r="B182" s="116">
        <v>700000</v>
      </c>
    </row>
    <row r="183" spans="1:4" x14ac:dyDescent="0.25">
      <c r="A183" s="43" t="s">
        <v>121</v>
      </c>
      <c r="B183" s="117">
        <v>0</v>
      </c>
    </row>
    <row r="184" spans="1:4" x14ac:dyDescent="0.25">
      <c r="A184" s="44" t="s">
        <v>122</v>
      </c>
      <c r="B184" s="118">
        <f>SUM(B182:B183)</f>
        <v>700000</v>
      </c>
    </row>
    <row r="185" spans="1:4" x14ac:dyDescent="0.25">
      <c r="A185" s="44" t="s">
        <v>123</v>
      </c>
      <c r="B185" s="41" t="s">
        <v>15</v>
      </c>
    </row>
    <row r="186" spans="1:4" ht="34.5" x14ac:dyDescent="0.25">
      <c r="A186" s="43" t="s">
        <v>124</v>
      </c>
      <c r="B186" s="41"/>
    </row>
    <row r="187" spans="1:4" x14ac:dyDescent="0.25">
      <c r="A187" s="43"/>
      <c r="B187" s="41"/>
    </row>
    <row r="188" spans="1:4" x14ac:dyDescent="0.25">
      <c r="A188" s="43"/>
      <c r="B188" s="41"/>
    </row>
    <row r="189" spans="1:4" ht="34.5" x14ac:dyDescent="0.25">
      <c r="A189" s="120" t="s">
        <v>287</v>
      </c>
      <c r="B189" s="41"/>
    </row>
    <row r="190" spans="1:4" x14ac:dyDescent="0.25">
      <c r="A190" s="44" t="s">
        <v>125</v>
      </c>
      <c r="B190" s="99"/>
    </row>
    <row r="191" spans="1:4" x14ac:dyDescent="0.25">
      <c r="A191" s="44" t="s">
        <v>126</v>
      </c>
      <c r="B191" s="52">
        <v>2021</v>
      </c>
    </row>
    <row r="192" spans="1:4" x14ac:dyDescent="0.25">
      <c r="A192" s="43" t="s">
        <v>127</v>
      </c>
      <c r="B192" s="93">
        <f>+'Balance G. Octubre 2021'!B40</f>
        <v>53578846.11999996</v>
      </c>
    </row>
    <row r="193" spans="1:3" x14ac:dyDescent="0.25">
      <c r="A193" s="43" t="s">
        <v>128</v>
      </c>
      <c r="B193" s="89">
        <f>+'[1]BALANCE GENERAL AGOSTO 2019'!C41</f>
        <v>0</v>
      </c>
    </row>
    <row r="194" spans="1:3" ht="15.75" thickBot="1" x14ac:dyDescent="0.3">
      <c r="A194" s="44" t="s">
        <v>129</v>
      </c>
      <c r="B194" s="114">
        <f>SUM(B192:B193)</f>
        <v>53578846.11999996</v>
      </c>
    </row>
    <row r="195" spans="1:3" ht="15.75" thickTop="1" x14ac:dyDescent="0.25">
      <c r="A195" s="43"/>
      <c r="B195" s="46"/>
    </row>
    <row r="196" spans="1:3" x14ac:dyDescent="0.25">
      <c r="A196" s="43"/>
      <c r="B196" s="41"/>
    </row>
    <row r="197" spans="1:3" x14ac:dyDescent="0.25">
      <c r="A197" s="43"/>
      <c r="B197" s="41"/>
    </row>
    <row r="198" spans="1:3" x14ac:dyDescent="0.25">
      <c r="A198" s="43"/>
      <c r="B198" s="41"/>
    </row>
    <row r="199" spans="1:3" x14ac:dyDescent="0.25">
      <c r="A199" s="119" t="s">
        <v>130</v>
      </c>
      <c r="B199" s="99"/>
    </row>
    <row r="200" spans="1:3" ht="58.5" customHeight="1" x14ac:dyDescent="0.25">
      <c r="A200" s="154" t="s">
        <v>294</v>
      </c>
      <c r="B200" s="99"/>
      <c r="C200" s="53"/>
    </row>
    <row r="201" spans="1:3" x14ac:dyDescent="0.25">
      <c r="A201" s="120"/>
      <c r="B201" s="99"/>
      <c r="C201" s="54"/>
    </row>
    <row r="202" spans="1:3" x14ac:dyDescent="0.25">
      <c r="A202" s="120"/>
      <c r="B202" s="99"/>
      <c r="C202" s="54"/>
    </row>
    <row r="203" spans="1:3" ht="52.5" customHeight="1" x14ac:dyDescent="0.25">
      <c r="A203" s="120" t="s">
        <v>293</v>
      </c>
      <c r="B203" s="99"/>
      <c r="C203" s="54"/>
    </row>
    <row r="204" spans="1:3" x14ac:dyDescent="0.25">
      <c r="A204" s="120"/>
      <c r="B204" s="99"/>
      <c r="C204" s="54"/>
    </row>
    <row r="205" spans="1:3" x14ac:dyDescent="0.25">
      <c r="A205" s="119" t="s">
        <v>111</v>
      </c>
      <c r="B205" s="113">
        <v>2021</v>
      </c>
      <c r="C205" s="54"/>
    </row>
    <row r="206" spans="1:3" x14ac:dyDescent="0.25">
      <c r="A206" s="120" t="s">
        <v>131</v>
      </c>
      <c r="B206" s="93">
        <v>193428412.99000001</v>
      </c>
      <c r="C206" s="55"/>
    </row>
    <row r="207" spans="1:3" x14ac:dyDescent="0.25">
      <c r="A207" s="120" t="s">
        <v>132</v>
      </c>
      <c r="B207" s="93">
        <v>27025834.289999999</v>
      </c>
    </row>
    <row r="208" spans="1:3" x14ac:dyDescent="0.25">
      <c r="A208" s="120" t="s">
        <v>292</v>
      </c>
      <c r="B208" s="169">
        <v>614904.47</v>
      </c>
      <c r="C208" s="47"/>
    </row>
    <row r="209" spans="1:4" x14ac:dyDescent="0.25">
      <c r="A209" s="120" t="s">
        <v>133</v>
      </c>
      <c r="B209" s="169">
        <v>0</v>
      </c>
      <c r="C209" s="47"/>
    </row>
    <row r="210" spans="1:4" x14ac:dyDescent="0.25">
      <c r="A210" s="120" t="s">
        <v>134</v>
      </c>
      <c r="B210" s="169">
        <v>934795.32</v>
      </c>
      <c r="C210" s="47"/>
    </row>
    <row r="211" spans="1:4" x14ac:dyDescent="0.25">
      <c r="A211" s="120" t="s">
        <v>135</v>
      </c>
      <c r="B211" s="169">
        <v>0</v>
      </c>
    </row>
    <row r="212" spans="1:4" ht="15.75" thickBot="1" x14ac:dyDescent="0.3">
      <c r="A212" s="119" t="s">
        <v>136</v>
      </c>
      <c r="B212" s="112">
        <f>SUM(B206:B211)</f>
        <v>222003947.06999999</v>
      </c>
    </row>
    <row r="213" spans="1:4" ht="15.75" thickTop="1" x14ac:dyDescent="0.25">
      <c r="A213" s="120"/>
      <c r="B213" s="99"/>
    </row>
    <row r="214" spans="1:4" x14ac:dyDescent="0.25">
      <c r="A214" s="120"/>
      <c r="B214" s="110"/>
      <c r="C214" s="56"/>
      <c r="D214" s="56">
        <f>+C214-C215</f>
        <v>0</v>
      </c>
    </row>
    <row r="215" spans="1:4" x14ac:dyDescent="0.25">
      <c r="A215" s="120"/>
      <c r="B215" s="110"/>
      <c r="C215" s="56"/>
      <c r="D215" s="56">
        <f>+C215-C216</f>
        <v>0</v>
      </c>
    </row>
    <row r="216" spans="1:4" x14ac:dyDescent="0.25">
      <c r="A216" s="120" t="s">
        <v>137</v>
      </c>
      <c r="B216" s="110"/>
      <c r="C216" s="56"/>
      <c r="D216" s="56"/>
    </row>
    <row r="217" spans="1:4" x14ac:dyDescent="0.25">
      <c r="A217" s="120"/>
      <c r="B217" s="110"/>
      <c r="C217" s="56"/>
      <c r="D217" s="56"/>
    </row>
    <row r="218" spans="1:4" x14ac:dyDescent="0.25">
      <c r="A218" s="120"/>
      <c r="B218" s="110"/>
      <c r="C218" s="56"/>
      <c r="D218" s="56"/>
    </row>
    <row r="219" spans="1:4" ht="23.25" x14ac:dyDescent="0.25">
      <c r="A219" s="120" t="s">
        <v>138</v>
      </c>
      <c r="B219" s="99"/>
      <c r="C219" s="56"/>
      <c r="D219" s="56">
        <f>+C213-D214-D215-C217-C216</f>
        <v>0</v>
      </c>
    </row>
    <row r="220" spans="1:4" x14ac:dyDescent="0.25">
      <c r="A220" s="152">
        <v>282796592.37</v>
      </c>
      <c r="B220" s="110"/>
      <c r="D220" s="57">
        <f>+C213-C216</f>
        <v>0</v>
      </c>
    </row>
    <row r="221" spans="1:4" x14ac:dyDescent="0.25">
      <c r="A221" s="91"/>
      <c r="B221" s="41"/>
    </row>
    <row r="222" spans="1:4" x14ac:dyDescent="0.25">
      <c r="A222" s="58"/>
      <c r="B222" s="58"/>
    </row>
    <row r="223" spans="1:4" x14ac:dyDescent="0.25">
      <c r="A223" s="58"/>
      <c r="B223" s="58"/>
    </row>
    <row r="224" spans="1:4" x14ac:dyDescent="0.25">
      <c r="A224" s="58"/>
      <c r="B224" s="58"/>
    </row>
    <row r="225" spans="1:3" x14ac:dyDescent="0.25">
      <c r="A225" s="58"/>
      <c r="B225" s="58"/>
    </row>
    <row r="226" spans="1:3" x14ac:dyDescent="0.25">
      <c r="A226" s="59"/>
      <c r="B226" s="59"/>
      <c r="C226" s="60"/>
    </row>
  </sheetData>
  <pageMargins left="0.7" right="0.7" top="0.75" bottom="0.75" header="0.3" footer="0.3"/>
  <pageSetup scale="93" orientation="portrait" r:id="rId1"/>
  <rowBreaks count="1" manualBreakCount="1">
    <brk id="180" max="1" man="1"/>
  </rowBreaks>
  <colBreaks count="1" manualBreakCount="1">
    <brk id="2" max="21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I110"/>
  <sheetViews>
    <sheetView topLeftCell="A10" workbookViewId="0">
      <selection activeCell="C57" sqref="C57"/>
    </sheetView>
  </sheetViews>
  <sheetFormatPr baseColWidth="10" defaultRowHeight="15" x14ac:dyDescent="0.25"/>
  <cols>
    <col min="1" max="1" width="50.140625" customWidth="1"/>
    <col min="2" max="3" width="18.5703125" customWidth="1"/>
    <col min="4" max="4" width="17.5703125" customWidth="1"/>
    <col min="5" max="5" width="13.42578125" customWidth="1"/>
    <col min="6" max="6" width="14" bestFit="1" customWidth="1"/>
    <col min="7" max="8" width="17.5703125" customWidth="1"/>
    <col min="9" max="9" width="16.7109375" bestFit="1" customWidth="1"/>
    <col min="257" max="257" width="66.7109375" bestFit="1" customWidth="1"/>
    <col min="258" max="258" width="21.42578125" customWidth="1"/>
    <col min="259" max="259" width="18.5703125" bestFit="1" customWidth="1"/>
    <col min="260" max="260" width="19.140625" customWidth="1"/>
    <col min="513" max="513" width="66.7109375" bestFit="1" customWidth="1"/>
    <col min="514" max="514" width="21.42578125" customWidth="1"/>
    <col min="515" max="515" width="18.5703125" bestFit="1" customWidth="1"/>
    <col min="516" max="516" width="19.140625" customWidth="1"/>
    <col min="769" max="769" width="66.7109375" bestFit="1" customWidth="1"/>
    <col min="770" max="770" width="21.42578125" customWidth="1"/>
    <col min="771" max="771" width="18.5703125" bestFit="1" customWidth="1"/>
    <col min="772" max="772" width="19.140625" customWidth="1"/>
    <col min="1025" max="1025" width="66.7109375" bestFit="1" customWidth="1"/>
    <col min="1026" max="1026" width="21.42578125" customWidth="1"/>
    <col min="1027" max="1027" width="18.5703125" bestFit="1" customWidth="1"/>
    <col min="1028" max="1028" width="19.140625" customWidth="1"/>
    <col min="1281" max="1281" width="66.7109375" bestFit="1" customWidth="1"/>
    <col min="1282" max="1282" width="21.42578125" customWidth="1"/>
    <col min="1283" max="1283" width="18.5703125" bestFit="1" customWidth="1"/>
    <col min="1284" max="1284" width="19.140625" customWidth="1"/>
    <col min="1537" max="1537" width="66.7109375" bestFit="1" customWidth="1"/>
    <col min="1538" max="1538" width="21.42578125" customWidth="1"/>
    <col min="1539" max="1539" width="18.5703125" bestFit="1" customWidth="1"/>
    <col min="1540" max="1540" width="19.140625" customWidth="1"/>
    <col min="1793" max="1793" width="66.7109375" bestFit="1" customWidth="1"/>
    <col min="1794" max="1794" width="21.42578125" customWidth="1"/>
    <col min="1795" max="1795" width="18.5703125" bestFit="1" customWidth="1"/>
    <col min="1796" max="1796" width="19.140625" customWidth="1"/>
    <col min="2049" max="2049" width="66.7109375" bestFit="1" customWidth="1"/>
    <col min="2050" max="2050" width="21.42578125" customWidth="1"/>
    <col min="2051" max="2051" width="18.5703125" bestFit="1" customWidth="1"/>
    <col min="2052" max="2052" width="19.140625" customWidth="1"/>
    <col min="2305" max="2305" width="66.7109375" bestFit="1" customWidth="1"/>
    <col min="2306" max="2306" width="21.42578125" customWidth="1"/>
    <col min="2307" max="2307" width="18.5703125" bestFit="1" customWidth="1"/>
    <col min="2308" max="2308" width="19.140625" customWidth="1"/>
    <col min="2561" max="2561" width="66.7109375" bestFit="1" customWidth="1"/>
    <col min="2562" max="2562" width="21.42578125" customWidth="1"/>
    <col min="2563" max="2563" width="18.5703125" bestFit="1" customWidth="1"/>
    <col min="2564" max="2564" width="19.140625" customWidth="1"/>
    <col min="2817" max="2817" width="66.7109375" bestFit="1" customWidth="1"/>
    <col min="2818" max="2818" width="21.42578125" customWidth="1"/>
    <col min="2819" max="2819" width="18.5703125" bestFit="1" customWidth="1"/>
    <col min="2820" max="2820" width="19.140625" customWidth="1"/>
    <col min="3073" max="3073" width="66.7109375" bestFit="1" customWidth="1"/>
    <col min="3074" max="3074" width="21.42578125" customWidth="1"/>
    <col min="3075" max="3075" width="18.5703125" bestFit="1" customWidth="1"/>
    <col min="3076" max="3076" width="19.140625" customWidth="1"/>
    <col min="3329" max="3329" width="66.7109375" bestFit="1" customWidth="1"/>
    <col min="3330" max="3330" width="21.42578125" customWidth="1"/>
    <col min="3331" max="3331" width="18.5703125" bestFit="1" customWidth="1"/>
    <col min="3332" max="3332" width="19.140625" customWidth="1"/>
    <col min="3585" max="3585" width="66.7109375" bestFit="1" customWidth="1"/>
    <col min="3586" max="3586" width="21.42578125" customWidth="1"/>
    <col min="3587" max="3587" width="18.5703125" bestFit="1" customWidth="1"/>
    <col min="3588" max="3588" width="19.140625" customWidth="1"/>
    <col min="3841" max="3841" width="66.7109375" bestFit="1" customWidth="1"/>
    <col min="3842" max="3842" width="21.42578125" customWidth="1"/>
    <col min="3843" max="3843" width="18.5703125" bestFit="1" customWidth="1"/>
    <col min="3844" max="3844" width="19.140625" customWidth="1"/>
    <col min="4097" max="4097" width="66.7109375" bestFit="1" customWidth="1"/>
    <col min="4098" max="4098" width="21.42578125" customWidth="1"/>
    <col min="4099" max="4099" width="18.5703125" bestFit="1" customWidth="1"/>
    <col min="4100" max="4100" width="19.140625" customWidth="1"/>
    <col min="4353" max="4353" width="66.7109375" bestFit="1" customWidth="1"/>
    <col min="4354" max="4354" width="21.42578125" customWidth="1"/>
    <col min="4355" max="4355" width="18.5703125" bestFit="1" customWidth="1"/>
    <col min="4356" max="4356" width="19.140625" customWidth="1"/>
    <col min="4609" max="4609" width="66.7109375" bestFit="1" customWidth="1"/>
    <col min="4610" max="4610" width="21.42578125" customWidth="1"/>
    <col min="4611" max="4611" width="18.5703125" bestFit="1" customWidth="1"/>
    <col min="4612" max="4612" width="19.140625" customWidth="1"/>
    <col min="4865" max="4865" width="66.7109375" bestFit="1" customWidth="1"/>
    <col min="4866" max="4866" width="21.42578125" customWidth="1"/>
    <col min="4867" max="4867" width="18.5703125" bestFit="1" customWidth="1"/>
    <col min="4868" max="4868" width="19.140625" customWidth="1"/>
    <col min="5121" max="5121" width="66.7109375" bestFit="1" customWidth="1"/>
    <col min="5122" max="5122" width="21.42578125" customWidth="1"/>
    <col min="5123" max="5123" width="18.5703125" bestFit="1" customWidth="1"/>
    <col min="5124" max="5124" width="19.140625" customWidth="1"/>
    <col min="5377" max="5377" width="66.7109375" bestFit="1" customWidth="1"/>
    <col min="5378" max="5378" width="21.42578125" customWidth="1"/>
    <col min="5379" max="5379" width="18.5703125" bestFit="1" customWidth="1"/>
    <col min="5380" max="5380" width="19.140625" customWidth="1"/>
    <col min="5633" max="5633" width="66.7109375" bestFit="1" customWidth="1"/>
    <col min="5634" max="5634" width="21.42578125" customWidth="1"/>
    <col min="5635" max="5635" width="18.5703125" bestFit="1" customWidth="1"/>
    <col min="5636" max="5636" width="19.140625" customWidth="1"/>
    <col min="5889" max="5889" width="66.7109375" bestFit="1" customWidth="1"/>
    <col min="5890" max="5890" width="21.42578125" customWidth="1"/>
    <col min="5891" max="5891" width="18.5703125" bestFit="1" customWidth="1"/>
    <col min="5892" max="5892" width="19.140625" customWidth="1"/>
    <col min="6145" max="6145" width="66.7109375" bestFit="1" customWidth="1"/>
    <col min="6146" max="6146" width="21.42578125" customWidth="1"/>
    <col min="6147" max="6147" width="18.5703125" bestFit="1" customWidth="1"/>
    <col min="6148" max="6148" width="19.140625" customWidth="1"/>
    <col min="6401" max="6401" width="66.7109375" bestFit="1" customWidth="1"/>
    <col min="6402" max="6402" width="21.42578125" customWidth="1"/>
    <col min="6403" max="6403" width="18.5703125" bestFit="1" customWidth="1"/>
    <col min="6404" max="6404" width="19.140625" customWidth="1"/>
    <col min="6657" max="6657" width="66.7109375" bestFit="1" customWidth="1"/>
    <col min="6658" max="6658" width="21.42578125" customWidth="1"/>
    <col min="6659" max="6659" width="18.5703125" bestFit="1" customWidth="1"/>
    <col min="6660" max="6660" width="19.140625" customWidth="1"/>
    <col min="6913" max="6913" width="66.7109375" bestFit="1" customWidth="1"/>
    <col min="6914" max="6914" width="21.42578125" customWidth="1"/>
    <col min="6915" max="6915" width="18.5703125" bestFit="1" customWidth="1"/>
    <col min="6916" max="6916" width="19.140625" customWidth="1"/>
    <col min="7169" max="7169" width="66.7109375" bestFit="1" customWidth="1"/>
    <col min="7170" max="7170" width="21.42578125" customWidth="1"/>
    <col min="7171" max="7171" width="18.5703125" bestFit="1" customWidth="1"/>
    <col min="7172" max="7172" width="19.140625" customWidth="1"/>
    <col min="7425" max="7425" width="66.7109375" bestFit="1" customWidth="1"/>
    <col min="7426" max="7426" width="21.42578125" customWidth="1"/>
    <col min="7427" max="7427" width="18.5703125" bestFit="1" customWidth="1"/>
    <col min="7428" max="7428" width="19.140625" customWidth="1"/>
    <col min="7681" max="7681" width="66.7109375" bestFit="1" customWidth="1"/>
    <col min="7682" max="7682" width="21.42578125" customWidth="1"/>
    <col min="7683" max="7683" width="18.5703125" bestFit="1" customWidth="1"/>
    <col min="7684" max="7684" width="19.140625" customWidth="1"/>
    <col min="7937" max="7937" width="66.7109375" bestFit="1" customWidth="1"/>
    <col min="7938" max="7938" width="21.42578125" customWidth="1"/>
    <col min="7939" max="7939" width="18.5703125" bestFit="1" customWidth="1"/>
    <col min="7940" max="7940" width="19.140625" customWidth="1"/>
    <col min="8193" max="8193" width="66.7109375" bestFit="1" customWidth="1"/>
    <col min="8194" max="8194" width="21.42578125" customWidth="1"/>
    <col min="8195" max="8195" width="18.5703125" bestFit="1" customWidth="1"/>
    <col min="8196" max="8196" width="19.140625" customWidth="1"/>
    <col min="8449" max="8449" width="66.7109375" bestFit="1" customWidth="1"/>
    <col min="8450" max="8450" width="21.42578125" customWidth="1"/>
    <col min="8451" max="8451" width="18.5703125" bestFit="1" customWidth="1"/>
    <col min="8452" max="8452" width="19.140625" customWidth="1"/>
    <col min="8705" max="8705" width="66.7109375" bestFit="1" customWidth="1"/>
    <col min="8706" max="8706" width="21.42578125" customWidth="1"/>
    <col min="8707" max="8707" width="18.5703125" bestFit="1" customWidth="1"/>
    <col min="8708" max="8708" width="19.140625" customWidth="1"/>
    <col min="8961" max="8961" width="66.7109375" bestFit="1" customWidth="1"/>
    <col min="8962" max="8962" width="21.42578125" customWidth="1"/>
    <col min="8963" max="8963" width="18.5703125" bestFit="1" customWidth="1"/>
    <col min="8964" max="8964" width="19.140625" customWidth="1"/>
    <col min="9217" max="9217" width="66.7109375" bestFit="1" customWidth="1"/>
    <col min="9218" max="9218" width="21.42578125" customWidth="1"/>
    <col min="9219" max="9219" width="18.5703125" bestFit="1" customWidth="1"/>
    <col min="9220" max="9220" width="19.140625" customWidth="1"/>
    <col min="9473" max="9473" width="66.7109375" bestFit="1" customWidth="1"/>
    <col min="9474" max="9474" width="21.42578125" customWidth="1"/>
    <col min="9475" max="9475" width="18.5703125" bestFit="1" customWidth="1"/>
    <col min="9476" max="9476" width="19.140625" customWidth="1"/>
    <col min="9729" max="9729" width="66.7109375" bestFit="1" customWidth="1"/>
    <col min="9730" max="9730" width="21.42578125" customWidth="1"/>
    <col min="9731" max="9731" width="18.5703125" bestFit="1" customWidth="1"/>
    <col min="9732" max="9732" width="19.140625" customWidth="1"/>
    <col min="9985" max="9985" width="66.7109375" bestFit="1" customWidth="1"/>
    <col min="9986" max="9986" width="21.42578125" customWidth="1"/>
    <col min="9987" max="9987" width="18.5703125" bestFit="1" customWidth="1"/>
    <col min="9988" max="9988" width="19.140625" customWidth="1"/>
    <col min="10241" max="10241" width="66.7109375" bestFit="1" customWidth="1"/>
    <col min="10242" max="10242" width="21.42578125" customWidth="1"/>
    <col min="10243" max="10243" width="18.5703125" bestFit="1" customWidth="1"/>
    <col min="10244" max="10244" width="19.140625" customWidth="1"/>
    <col min="10497" max="10497" width="66.7109375" bestFit="1" customWidth="1"/>
    <col min="10498" max="10498" width="21.42578125" customWidth="1"/>
    <col min="10499" max="10499" width="18.5703125" bestFit="1" customWidth="1"/>
    <col min="10500" max="10500" width="19.140625" customWidth="1"/>
    <col min="10753" max="10753" width="66.7109375" bestFit="1" customWidth="1"/>
    <col min="10754" max="10754" width="21.42578125" customWidth="1"/>
    <col min="10755" max="10755" width="18.5703125" bestFit="1" customWidth="1"/>
    <col min="10756" max="10756" width="19.140625" customWidth="1"/>
    <col min="11009" max="11009" width="66.7109375" bestFit="1" customWidth="1"/>
    <col min="11010" max="11010" width="21.42578125" customWidth="1"/>
    <col min="11011" max="11011" width="18.5703125" bestFit="1" customWidth="1"/>
    <col min="11012" max="11012" width="19.140625" customWidth="1"/>
    <col min="11265" max="11265" width="66.7109375" bestFit="1" customWidth="1"/>
    <col min="11266" max="11266" width="21.42578125" customWidth="1"/>
    <col min="11267" max="11267" width="18.5703125" bestFit="1" customWidth="1"/>
    <col min="11268" max="11268" width="19.140625" customWidth="1"/>
    <col min="11521" max="11521" width="66.7109375" bestFit="1" customWidth="1"/>
    <col min="11522" max="11522" width="21.42578125" customWidth="1"/>
    <col min="11523" max="11523" width="18.5703125" bestFit="1" customWidth="1"/>
    <col min="11524" max="11524" width="19.140625" customWidth="1"/>
    <col min="11777" max="11777" width="66.7109375" bestFit="1" customWidth="1"/>
    <col min="11778" max="11778" width="21.42578125" customWidth="1"/>
    <col min="11779" max="11779" width="18.5703125" bestFit="1" customWidth="1"/>
    <col min="11780" max="11780" width="19.140625" customWidth="1"/>
    <col min="12033" max="12033" width="66.7109375" bestFit="1" customWidth="1"/>
    <col min="12034" max="12034" width="21.42578125" customWidth="1"/>
    <col min="12035" max="12035" width="18.5703125" bestFit="1" customWidth="1"/>
    <col min="12036" max="12036" width="19.140625" customWidth="1"/>
    <col min="12289" max="12289" width="66.7109375" bestFit="1" customWidth="1"/>
    <col min="12290" max="12290" width="21.42578125" customWidth="1"/>
    <col min="12291" max="12291" width="18.5703125" bestFit="1" customWidth="1"/>
    <col min="12292" max="12292" width="19.140625" customWidth="1"/>
    <col min="12545" max="12545" width="66.7109375" bestFit="1" customWidth="1"/>
    <col min="12546" max="12546" width="21.42578125" customWidth="1"/>
    <col min="12547" max="12547" width="18.5703125" bestFit="1" customWidth="1"/>
    <col min="12548" max="12548" width="19.140625" customWidth="1"/>
    <col min="12801" max="12801" width="66.7109375" bestFit="1" customWidth="1"/>
    <col min="12802" max="12802" width="21.42578125" customWidth="1"/>
    <col min="12803" max="12803" width="18.5703125" bestFit="1" customWidth="1"/>
    <col min="12804" max="12804" width="19.140625" customWidth="1"/>
    <col min="13057" max="13057" width="66.7109375" bestFit="1" customWidth="1"/>
    <col min="13058" max="13058" width="21.42578125" customWidth="1"/>
    <col min="13059" max="13059" width="18.5703125" bestFit="1" customWidth="1"/>
    <col min="13060" max="13060" width="19.140625" customWidth="1"/>
    <col min="13313" max="13313" width="66.7109375" bestFit="1" customWidth="1"/>
    <col min="13314" max="13314" width="21.42578125" customWidth="1"/>
    <col min="13315" max="13315" width="18.5703125" bestFit="1" customWidth="1"/>
    <col min="13316" max="13316" width="19.140625" customWidth="1"/>
    <col min="13569" max="13569" width="66.7109375" bestFit="1" customWidth="1"/>
    <col min="13570" max="13570" width="21.42578125" customWidth="1"/>
    <col min="13571" max="13571" width="18.5703125" bestFit="1" customWidth="1"/>
    <col min="13572" max="13572" width="19.140625" customWidth="1"/>
    <col min="13825" max="13825" width="66.7109375" bestFit="1" customWidth="1"/>
    <col min="13826" max="13826" width="21.42578125" customWidth="1"/>
    <col min="13827" max="13827" width="18.5703125" bestFit="1" customWidth="1"/>
    <col min="13828" max="13828" width="19.140625" customWidth="1"/>
    <col min="14081" max="14081" width="66.7109375" bestFit="1" customWidth="1"/>
    <col min="14082" max="14082" width="21.42578125" customWidth="1"/>
    <col min="14083" max="14083" width="18.5703125" bestFit="1" customWidth="1"/>
    <col min="14084" max="14084" width="19.140625" customWidth="1"/>
    <col min="14337" max="14337" width="66.7109375" bestFit="1" customWidth="1"/>
    <col min="14338" max="14338" width="21.42578125" customWidth="1"/>
    <col min="14339" max="14339" width="18.5703125" bestFit="1" customWidth="1"/>
    <col min="14340" max="14340" width="19.140625" customWidth="1"/>
    <col min="14593" max="14593" width="66.7109375" bestFit="1" customWidth="1"/>
    <col min="14594" max="14594" width="21.42578125" customWidth="1"/>
    <col min="14595" max="14595" width="18.5703125" bestFit="1" customWidth="1"/>
    <col min="14596" max="14596" width="19.140625" customWidth="1"/>
    <col min="14849" max="14849" width="66.7109375" bestFit="1" customWidth="1"/>
    <col min="14850" max="14850" width="21.42578125" customWidth="1"/>
    <col min="14851" max="14851" width="18.5703125" bestFit="1" customWidth="1"/>
    <col min="14852" max="14852" width="19.140625" customWidth="1"/>
    <col min="15105" max="15105" width="66.7109375" bestFit="1" customWidth="1"/>
    <col min="15106" max="15106" width="21.42578125" customWidth="1"/>
    <col min="15107" max="15107" width="18.5703125" bestFit="1" customWidth="1"/>
    <col min="15108" max="15108" width="19.140625" customWidth="1"/>
    <col min="15361" max="15361" width="66.7109375" bestFit="1" customWidth="1"/>
    <col min="15362" max="15362" width="21.42578125" customWidth="1"/>
    <col min="15363" max="15363" width="18.5703125" bestFit="1" customWidth="1"/>
    <col min="15364" max="15364" width="19.140625" customWidth="1"/>
    <col min="15617" max="15617" width="66.7109375" bestFit="1" customWidth="1"/>
    <col min="15618" max="15618" width="21.42578125" customWidth="1"/>
    <col min="15619" max="15619" width="18.5703125" bestFit="1" customWidth="1"/>
    <col min="15620" max="15620" width="19.140625" customWidth="1"/>
    <col min="15873" max="15873" width="66.7109375" bestFit="1" customWidth="1"/>
    <col min="15874" max="15874" width="21.42578125" customWidth="1"/>
    <col min="15875" max="15875" width="18.5703125" bestFit="1" customWidth="1"/>
    <col min="15876" max="15876" width="19.140625" customWidth="1"/>
    <col min="16129" max="16129" width="66.7109375" bestFit="1" customWidth="1"/>
    <col min="16130" max="16130" width="21.42578125" customWidth="1"/>
    <col min="16131" max="16131" width="18.5703125" bestFit="1" customWidth="1"/>
    <col min="16132" max="16132" width="19.140625" customWidth="1"/>
  </cols>
  <sheetData>
    <row r="11" spans="1:8" ht="17.25" customHeight="1" x14ac:dyDescent="0.25"/>
    <row r="12" spans="1:8" x14ac:dyDescent="0.25">
      <c r="A12" s="179" t="s">
        <v>237</v>
      </c>
      <c r="B12" s="179"/>
      <c r="C12" s="179"/>
      <c r="D12" s="179"/>
    </row>
    <row r="13" spans="1:8" x14ac:dyDescent="0.25">
      <c r="A13" s="180" t="s">
        <v>140</v>
      </c>
      <c r="B13" s="180"/>
      <c r="C13" s="180"/>
      <c r="D13" s="180"/>
    </row>
    <row r="14" spans="1:8" x14ac:dyDescent="0.25">
      <c r="A14" s="180" t="s">
        <v>288</v>
      </c>
      <c r="B14" s="180"/>
      <c r="C14" s="180"/>
      <c r="D14" s="180"/>
    </row>
    <row r="15" spans="1:8" ht="15.75" thickBot="1" x14ac:dyDescent="0.3">
      <c r="A15" s="181" t="s">
        <v>2</v>
      </c>
      <c r="B15" s="181"/>
      <c r="C15" s="181"/>
      <c r="D15" s="181"/>
      <c r="F15" s="92"/>
    </row>
    <row r="16" spans="1:8" ht="13.5" customHeight="1" thickBot="1" x14ac:dyDescent="0.3">
      <c r="A16" s="121"/>
      <c r="B16" s="71" t="s">
        <v>141</v>
      </c>
      <c r="C16" s="62" t="s">
        <v>142</v>
      </c>
      <c r="D16" s="63" t="s">
        <v>143</v>
      </c>
      <c r="E16" s="122"/>
      <c r="F16" s="122"/>
      <c r="G16" s="133" t="s">
        <v>239</v>
      </c>
      <c r="H16" s="63" t="s">
        <v>143</v>
      </c>
    </row>
    <row r="17" spans="1:9" ht="13.5" customHeight="1" thickBot="1" x14ac:dyDescent="0.3">
      <c r="A17" s="64" t="s">
        <v>144</v>
      </c>
      <c r="B17" s="72">
        <v>328974492.43000001</v>
      </c>
      <c r="C17" s="167">
        <v>282796592.37</v>
      </c>
      <c r="D17" s="168">
        <v>46247194.780000001</v>
      </c>
      <c r="E17" s="145">
        <f>B17-C17</f>
        <v>46177900.060000002</v>
      </c>
      <c r="F17" s="145">
        <f>D17-E17</f>
        <v>69294.719999998808</v>
      </c>
      <c r="G17" s="146"/>
      <c r="H17" s="147">
        <f>H18+H19+H20+H21+H22+H23+H24+H25+H26+H27+H28+H29+H30+H31+H32+H33+H34+H35+H36+H37+H38+H39+H40</f>
        <v>92425094.819999993</v>
      </c>
    </row>
    <row r="18" spans="1:9" x14ac:dyDescent="0.25">
      <c r="A18" s="163" t="s">
        <v>213</v>
      </c>
      <c r="B18" s="164">
        <v>30697980.219999999</v>
      </c>
      <c r="C18" s="165">
        <v>20150734.510000002</v>
      </c>
      <c r="D18" s="166">
        <v>10567611.43</v>
      </c>
      <c r="E18" s="123"/>
      <c r="F18" s="123">
        <f>D18-E18</f>
        <v>10567611.43</v>
      </c>
      <c r="G18" s="125">
        <f>+C18-F18</f>
        <v>9583123.0800000019</v>
      </c>
      <c r="H18" s="126">
        <f t="shared" ref="H18:H40" si="0">+B18-G18</f>
        <v>21114857.139999997</v>
      </c>
      <c r="I18" s="70"/>
    </row>
    <row r="19" spans="1:9" x14ac:dyDescent="0.25">
      <c r="A19" s="158" t="s">
        <v>214</v>
      </c>
      <c r="B19" s="155">
        <v>217449.58</v>
      </c>
      <c r="C19" s="156">
        <v>213537.7</v>
      </c>
      <c r="D19" s="157">
        <v>3917.88</v>
      </c>
      <c r="E19" s="123"/>
      <c r="F19" s="123">
        <f t="shared" ref="F19:F40" si="1">D19-E19</f>
        <v>3917.88</v>
      </c>
      <c r="G19" s="125">
        <f>C19-F19</f>
        <v>209619.82</v>
      </c>
      <c r="H19" s="126">
        <f t="shared" si="0"/>
        <v>7829.7599999999802</v>
      </c>
      <c r="I19" s="70"/>
    </row>
    <row r="20" spans="1:9" x14ac:dyDescent="0.25">
      <c r="A20" s="158" t="s">
        <v>215</v>
      </c>
      <c r="B20" s="155">
        <v>84521119.519999996</v>
      </c>
      <c r="C20" s="156">
        <v>74760389.700000003</v>
      </c>
      <c r="D20" s="157">
        <v>9809687.8200000003</v>
      </c>
      <c r="E20" s="123"/>
      <c r="F20" s="123">
        <f>D20-E20</f>
        <v>9809687.8200000003</v>
      </c>
      <c r="G20" s="125">
        <f>+C20-F20</f>
        <v>64950701.880000003</v>
      </c>
      <c r="H20" s="126">
        <f t="shared" si="0"/>
        <v>19570417.639999993</v>
      </c>
      <c r="I20" s="70"/>
    </row>
    <row r="21" spans="1:9" x14ac:dyDescent="0.25">
      <c r="A21" s="158" t="s">
        <v>216</v>
      </c>
      <c r="B21" s="155">
        <v>9464446.8100000005</v>
      </c>
      <c r="C21" s="156">
        <v>7590355.0999999996</v>
      </c>
      <c r="D21" s="157">
        <v>1874009.71</v>
      </c>
      <c r="E21" s="123"/>
      <c r="F21" s="123">
        <f t="shared" si="1"/>
        <v>1874009.71</v>
      </c>
      <c r="G21" s="125">
        <f t="shared" ref="G21" si="2">+C21-F21</f>
        <v>5716345.3899999997</v>
      </c>
      <c r="H21" s="126">
        <f t="shared" si="0"/>
        <v>3748101.4200000009</v>
      </c>
      <c r="I21" s="70"/>
    </row>
    <row r="22" spans="1:9" x14ac:dyDescent="0.25">
      <c r="A22" s="158" t="s">
        <v>217</v>
      </c>
      <c r="B22" s="155">
        <v>1934104.51</v>
      </c>
      <c r="C22" s="156">
        <v>1578160.05</v>
      </c>
      <c r="D22" s="157">
        <v>355950.47</v>
      </c>
      <c r="E22" s="123"/>
      <c r="F22" s="123">
        <f>D22-E22</f>
        <v>355950.47</v>
      </c>
      <c r="G22" s="125">
        <f t="shared" ref="G22" si="3">C22-F22</f>
        <v>1222209.58</v>
      </c>
      <c r="H22" s="126">
        <f t="shared" si="0"/>
        <v>711894.92999999993</v>
      </c>
      <c r="I22" s="70"/>
    </row>
    <row r="23" spans="1:9" x14ac:dyDescent="0.25">
      <c r="A23" s="158" t="s">
        <v>218</v>
      </c>
      <c r="B23" s="155">
        <v>690738.85</v>
      </c>
      <c r="C23" s="156">
        <v>438157.13</v>
      </c>
      <c r="D23" s="157">
        <v>252573.72</v>
      </c>
      <c r="E23" s="123"/>
      <c r="F23" s="123">
        <f>D23-E23</f>
        <v>252573.72</v>
      </c>
      <c r="G23" s="127">
        <f t="shared" ref="G23:G24" si="4">+C23-F23</f>
        <v>185583.41</v>
      </c>
      <c r="H23" s="126">
        <f t="shared" si="0"/>
        <v>505155.43999999994</v>
      </c>
      <c r="I23" s="70"/>
    </row>
    <row r="24" spans="1:9" x14ac:dyDescent="0.25">
      <c r="A24" s="158" t="s">
        <v>219</v>
      </c>
      <c r="B24" s="155">
        <v>1436652.39</v>
      </c>
      <c r="C24" s="156">
        <v>1321998.6599999999</v>
      </c>
      <c r="D24" s="157">
        <v>114662.73</v>
      </c>
      <c r="E24" s="123"/>
      <c r="F24" s="123">
        <f t="shared" si="1"/>
        <v>114662.73</v>
      </c>
      <c r="G24" s="125">
        <f t="shared" si="4"/>
        <v>1207335.93</v>
      </c>
      <c r="H24" s="126">
        <f t="shared" si="0"/>
        <v>229316.45999999996</v>
      </c>
      <c r="I24" s="70"/>
    </row>
    <row r="25" spans="1:9" x14ac:dyDescent="0.25">
      <c r="A25" s="158" t="s">
        <v>220</v>
      </c>
      <c r="B25" s="155">
        <v>51049.54</v>
      </c>
      <c r="C25" s="156">
        <v>31881.32</v>
      </c>
      <c r="D25" s="157">
        <v>19167.22</v>
      </c>
      <c r="E25" s="123"/>
      <c r="F25" s="123">
        <f t="shared" si="1"/>
        <v>19167.22</v>
      </c>
      <c r="G25" s="125">
        <f t="shared" ref="G25" si="5">C25-F25</f>
        <v>12714.099999999999</v>
      </c>
      <c r="H25" s="126">
        <f t="shared" si="0"/>
        <v>38335.440000000002</v>
      </c>
      <c r="I25" s="70"/>
    </row>
    <row r="26" spans="1:9" x14ac:dyDescent="0.25">
      <c r="A26" s="158" t="s">
        <v>221</v>
      </c>
      <c r="B26" s="155">
        <v>58631.56</v>
      </c>
      <c r="C26" s="156">
        <v>45653.48</v>
      </c>
      <c r="D26" s="157">
        <v>12974.08</v>
      </c>
      <c r="E26" s="123"/>
      <c r="F26" s="123">
        <f t="shared" si="1"/>
        <v>12974.08</v>
      </c>
      <c r="G26" s="125">
        <f t="shared" ref="G26:G27" si="6">+C26-F26</f>
        <v>32679.4</v>
      </c>
      <c r="H26" s="126">
        <f t="shared" si="0"/>
        <v>25952.159999999996</v>
      </c>
      <c r="I26" s="70"/>
    </row>
    <row r="27" spans="1:9" x14ac:dyDescent="0.25">
      <c r="A27" s="158" t="s">
        <v>222</v>
      </c>
      <c r="B27" s="155">
        <v>173342</v>
      </c>
      <c r="C27" s="156">
        <v>139892.35</v>
      </c>
      <c r="D27" s="157">
        <v>33446.65</v>
      </c>
      <c r="E27" s="123"/>
      <c r="F27" s="123">
        <f>D27-E27</f>
        <v>33446.65</v>
      </c>
      <c r="G27" s="125">
        <f t="shared" si="6"/>
        <v>106445.70000000001</v>
      </c>
      <c r="H27" s="126">
        <f t="shared" si="0"/>
        <v>66896.299999999988</v>
      </c>
      <c r="I27" s="70"/>
    </row>
    <row r="28" spans="1:9" x14ac:dyDescent="0.25">
      <c r="A28" s="158" t="s">
        <v>223</v>
      </c>
      <c r="B28" s="155">
        <v>74649656.969999999</v>
      </c>
      <c r="C28" s="156">
        <v>63974369.229999997</v>
      </c>
      <c r="D28" s="157">
        <v>10675277.74</v>
      </c>
      <c r="E28" s="123"/>
      <c r="F28" s="123">
        <f t="shared" si="1"/>
        <v>10675277.74</v>
      </c>
      <c r="G28" s="125">
        <f t="shared" ref="G28" si="7">C28-F28</f>
        <v>53299091.489999995</v>
      </c>
      <c r="H28" s="126">
        <f t="shared" si="0"/>
        <v>21350565.480000004</v>
      </c>
      <c r="I28" s="70"/>
    </row>
    <row r="29" spans="1:9" x14ac:dyDescent="0.25">
      <c r="A29" s="158" t="s">
        <v>224</v>
      </c>
      <c r="B29" s="155">
        <v>22201125.5</v>
      </c>
      <c r="C29" s="156">
        <v>22201115.5</v>
      </c>
      <c r="D29" s="157">
        <v>11</v>
      </c>
      <c r="E29" s="123"/>
      <c r="F29" s="123">
        <f t="shared" si="1"/>
        <v>11</v>
      </c>
      <c r="G29" s="125">
        <f t="shared" ref="G29:G30" si="8">+C29-F29</f>
        <v>22201104.5</v>
      </c>
      <c r="H29" s="126">
        <f t="shared" si="0"/>
        <v>21</v>
      </c>
      <c r="I29" s="70"/>
    </row>
    <row r="30" spans="1:9" x14ac:dyDescent="0.25">
      <c r="A30" s="158" t="s">
        <v>225</v>
      </c>
      <c r="B30" s="155">
        <v>312020</v>
      </c>
      <c r="C30" s="156">
        <v>312016</v>
      </c>
      <c r="D30" s="157">
        <v>4</v>
      </c>
      <c r="E30" s="123"/>
      <c r="F30" s="123">
        <f t="shared" si="1"/>
        <v>4</v>
      </c>
      <c r="G30" s="125">
        <f t="shared" si="8"/>
        <v>312012</v>
      </c>
      <c r="H30" s="126">
        <f t="shared" si="0"/>
        <v>8</v>
      </c>
      <c r="I30" s="70"/>
    </row>
    <row r="31" spans="1:9" x14ac:dyDescent="0.25">
      <c r="A31" s="158" t="s">
        <v>226</v>
      </c>
      <c r="B31" s="155">
        <v>6206518.4900000002</v>
      </c>
      <c r="C31" s="156">
        <v>6206483.4900000002</v>
      </c>
      <c r="D31" s="157">
        <v>37</v>
      </c>
      <c r="E31" s="123"/>
      <c r="F31" s="123">
        <f t="shared" si="1"/>
        <v>37</v>
      </c>
      <c r="G31" s="125">
        <f t="shared" ref="G31" si="9">C31-F31</f>
        <v>6206446.4900000002</v>
      </c>
      <c r="H31" s="126">
        <f t="shared" si="0"/>
        <v>72</v>
      </c>
      <c r="I31" s="70"/>
    </row>
    <row r="32" spans="1:9" x14ac:dyDescent="0.25">
      <c r="A32" s="158" t="s">
        <v>227</v>
      </c>
      <c r="B32" s="155">
        <v>296989.42</v>
      </c>
      <c r="C32" s="156">
        <v>271399.92</v>
      </c>
      <c r="D32" s="157">
        <v>25595.51</v>
      </c>
      <c r="E32" s="123"/>
      <c r="F32" s="123">
        <f>D32-E32</f>
        <v>25595.51</v>
      </c>
      <c r="G32" s="125">
        <f t="shared" ref="G32:G33" si="10">+C32-F32</f>
        <v>245804.40999999997</v>
      </c>
      <c r="H32" s="126">
        <f t="shared" si="0"/>
        <v>51185.010000000009</v>
      </c>
      <c r="I32" s="70"/>
    </row>
    <row r="33" spans="1:9" x14ac:dyDescent="0.25">
      <c r="A33" s="158" t="s">
        <v>228</v>
      </c>
      <c r="B33" s="155">
        <v>3967610.6</v>
      </c>
      <c r="C33" s="156">
        <v>1006002.04</v>
      </c>
      <c r="D33" s="157">
        <v>2961594.56</v>
      </c>
      <c r="E33" s="123"/>
      <c r="F33" s="123">
        <f t="shared" si="1"/>
        <v>2961594.56</v>
      </c>
      <c r="G33" s="125">
        <f t="shared" si="10"/>
        <v>-1955592.52</v>
      </c>
      <c r="H33" s="126">
        <f t="shared" si="0"/>
        <v>5923203.1200000001</v>
      </c>
      <c r="I33" s="70"/>
    </row>
    <row r="34" spans="1:9" ht="12.75" customHeight="1" x14ac:dyDescent="0.25">
      <c r="A34" s="158" t="s">
        <v>229</v>
      </c>
      <c r="B34" s="155">
        <v>11640954.449999999</v>
      </c>
      <c r="C34" s="156">
        <v>10812105.17</v>
      </c>
      <c r="D34" s="157">
        <v>828941.28</v>
      </c>
      <c r="E34" s="123"/>
      <c r="F34" s="123">
        <f t="shared" si="1"/>
        <v>828941.28</v>
      </c>
      <c r="G34" s="125">
        <f t="shared" ref="G34" si="11">C34-F34</f>
        <v>9983163.8900000006</v>
      </c>
      <c r="H34" s="126">
        <f t="shared" si="0"/>
        <v>1657790.5599999987</v>
      </c>
      <c r="I34" s="70"/>
    </row>
    <row r="35" spans="1:9" x14ac:dyDescent="0.25">
      <c r="A35" s="158" t="s">
        <v>230</v>
      </c>
      <c r="B35" s="155">
        <v>2347199.29</v>
      </c>
      <c r="C35" s="156">
        <v>803695.71</v>
      </c>
      <c r="D35" s="157">
        <v>1543500.58</v>
      </c>
      <c r="E35" s="123"/>
      <c r="F35" s="123">
        <f t="shared" si="1"/>
        <v>1543500.58</v>
      </c>
      <c r="G35" s="125">
        <f t="shared" ref="G35:G36" si="12">+C35-F35</f>
        <v>-739804.87000000011</v>
      </c>
      <c r="H35" s="126">
        <f t="shared" si="0"/>
        <v>3087004.16</v>
      </c>
      <c r="I35" s="70"/>
    </row>
    <row r="36" spans="1:9" x14ac:dyDescent="0.25">
      <c r="A36" s="158" t="s">
        <v>231</v>
      </c>
      <c r="B36" s="155">
        <v>61244.36</v>
      </c>
      <c r="C36" s="156">
        <v>41339.269999999997</v>
      </c>
      <c r="D36" s="157">
        <v>19904.09</v>
      </c>
      <c r="E36" s="123"/>
      <c r="F36" s="123">
        <f t="shared" si="1"/>
        <v>19904.09</v>
      </c>
      <c r="G36" s="125">
        <f t="shared" si="12"/>
        <v>21435.179999999997</v>
      </c>
      <c r="H36" s="126">
        <f t="shared" si="0"/>
        <v>39809.180000000008</v>
      </c>
      <c r="I36" s="70"/>
    </row>
    <row r="37" spans="1:9" x14ac:dyDescent="0.25">
      <c r="A37" s="158" t="s">
        <v>232</v>
      </c>
      <c r="B37" s="155">
        <v>727236.15</v>
      </c>
      <c r="C37" s="156">
        <v>685139.02</v>
      </c>
      <c r="D37" s="157">
        <v>42095.13</v>
      </c>
      <c r="E37" s="123"/>
      <c r="F37" s="123">
        <f t="shared" si="1"/>
        <v>42095.13</v>
      </c>
      <c r="G37" s="125">
        <f t="shared" ref="G37" si="13">C37-F37</f>
        <v>643043.89</v>
      </c>
      <c r="H37" s="126">
        <f t="shared" si="0"/>
        <v>84192.260000000009</v>
      </c>
      <c r="I37" s="70"/>
    </row>
    <row r="38" spans="1:9" x14ac:dyDescent="0.25">
      <c r="A38" s="158" t="s">
        <v>233</v>
      </c>
      <c r="B38" s="155">
        <v>5245640.42</v>
      </c>
      <c r="C38" s="156">
        <v>2254483.81</v>
      </c>
      <c r="D38" s="157">
        <v>2991115.61</v>
      </c>
      <c r="E38" s="123"/>
      <c r="F38" s="123">
        <f t="shared" si="1"/>
        <v>2991115.61</v>
      </c>
      <c r="G38" s="125">
        <f t="shared" ref="G38:G39" si="14">+C38-F38</f>
        <v>-736631.79999999981</v>
      </c>
      <c r="H38" s="126">
        <f t="shared" si="0"/>
        <v>5982272.2199999997</v>
      </c>
      <c r="I38" s="70"/>
    </row>
    <row r="39" spans="1:9" x14ac:dyDescent="0.25">
      <c r="A39" s="158" t="s">
        <v>234</v>
      </c>
      <c r="B39" s="155">
        <v>69863442.599999994</v>
      </c>
      <c r="C39" s="156">
        <v>67957683.230000004</v>
      </c>
      <c r="D39" s="157">
        <v>1905777.37</v>
      </c>
      <c r="E39" s="123"/>
      <c r="F39" s="123">
        <f t="shared" si="1"/>
        <v>1905777.37</v>
      </c>
      <c r="G39" s="125">
        <f t="shared" si="14"/>
        <v>66051905.860000007</v>
      </c>
      <c r="H39" s="126">
        <f t="shared" si="0"/>
        <v>3811536.7399999872</v>
      </c>
      <c r="I39" s="70"/>
    </row>
    <row r="40" spans="1:9" ht="15.75" thickBot="1" x14ac:dyDescent="0.3">
      <c r="A40" s="159" t="s">
        <v>235</v>
      </c>
      <c r="B40" s="160">
        <v>2209339.2000000002</v>
      </c>
      <c r="C40" s="161">
        <v>0</v>
      </c>
      <c r="D40" s="162">
        <v>2209339.2000000002</v>
      </c>
      <c r="E40" s="123"/>
      <c r="F40" s="123">
        <f t="shared" si="1"/>
        <v>2209339.2000000002</v>
      </c>
      <c r="G40" s="125">
        <f t="shared" ref="G40" si="15">C40-F40</f>
        <v>-2209339.2000000002</v>
      </c>
      <c r="H40" s="126">
        <f t="shared" si="0"/>
        <v>4418678.4000000004</v>
      </c>
      <c r="I40" s="70"/>
    </row>
    <row r="41" spans="1:9" x14ac:dyDescent="0.25">
      <c r="A41" s="128"/>
      <c r="B41" s="129"/>
      <c r="C41" s="129"/>
      <c r="D41" s="129"/>
      <c r="E41" s="122"/>
      <c r="F41" s="123"/>
      <c r="G41" s="125"/>
      <c r="H41" s="124"/>
      <c r="I41" s="70"/>
    </row>
    <row r="42" spans="1:9" x14ac:dyDescent="0.25">
      <c r="A42" s="128"/>
      <c r="B42" s="130"/>
      <c r="C42" s="130"/>
      <c r="D42" s="131"/>
      <c r="E42" s="122"/>
      <c r="F42" s="122"/>
      <c r="G42" s="125">
        <f>SUM(G18:G41)</f>
        <v>236549397.61000001</v>
      </c>
      <c r="H42" s="122"/>
      <c r="I42" s="96"/>
    </row>
    <row r="43" spans="1:9" x14ac:dyDescent="0.25">
      <c r="A43" s="65"/>
      <c r="B43" s="67"/>
      <c r="C43" s="67"/>
      <c r="D43" s="67"/>
      <c r="G43" s="143">
        <f>G42+F17</f>
        <v>236618692.33000001</v>
      </c>
    </row>
    <row r="44" spans="1:9" x14ac:dyDescent="0.25">
      <c r="A44" s="65"/>
      <c r="B44" s="67"/>
      <c r="C44" s="67"/>
      <c r="D44" s="67"/>
    </row>
    <row r="45" spans="1:9" x14ac:dyDescent="0.25">
      <c r="A45" s="65"/>
      <c r="B45" s="67"/>
      <c r="C45" s="67"/>
      <c r="D45" s="68"/>
    </row>
    <row r="46" spans="1:9" x14ac:dyDescent="0.25">
      <c r="A46" s="65"/>
      <c r="B46" s="67"/>
      <c r="C46" s="67"/>
      <c r="D46" s="68"/>
    </row>
    <row r="47" spans="1:9" x14ac:dyDescent="0.25">
      <c r="A47" s="65"/>
      <c r="B47" s="67"/>
      <c r="C47" s="67"/>
      <c r="D47" s="68"/>
    </row>
    <row r="48" spans="1:9" x14ac:dyDescent="0.25">
      <c r="A48" s="65"/>
      <c r="B48" s="67"/>
      <c r="C48" s="67"/>
      <c r="D48" s="68"/>
    </row>
    <row r="49" spans="1:4" x14ac:dyDescent="0.25">
      <c r="A49" s="65"/>
      <c r="B49" s="67"/>
      <c r="C49" s="67"/>
      <c r="D49" s="68"/>
    </row>
    <row r="50" spans="1:4" x14ac:dyDescent="0.25">
      <c r="A50" s="65"/>
      <c r="B50" s="67"/>
      <c r="C50" s="67"/>
      <c r="D50" s="68"/>
    </row>
    <row r="51" spans="1:4" x14ac:dyDescent="0.25">
      <c r="A51" s="65"/>
      <c r="B51" s="67"/>
      <c r="C51" s="69"/>
      <c r="D51" s="68"/>
    </row>
    <row r="52" spans="1:4" x14ac:dyDescent="0.25">
      <c r="A52" s="65"/>
      <c r="B52" s="69"/>
      <c r="C52" s="70"/>
      <c r="D52" s="69"/>
    </row>
    <row r="53" spans="1:4" x14ac:dyDescent="0.25">
      <c r="B53" s="70"/>
      <c r="C53" s="67"/>
      <c r="D53" s="70"/>
    </row>
    <row r="54" spans="1:4" x14ac:dyDescent="0.25">
      <c r="B54" s="67"/>
      <c r="C54" s="70"/>
      <c r="D54" s="68"/>
    </row>
    <row r="55" spans="1:4" x14ac:dyDescent="0.25">
      <c r="A55" s="65"/>
      <c r="B55" s="70"/>
      <c r="C55" s="70"/>
      <c r="D55" s="70"/>
    </row>
    <row r="56" spans="1:4" x14ac:dyDescent="0.25">
      <c r="B56" s="70"/>
      <c r="C56" s="70"/>
      <c r="D56" s="70"/>
    </row>
    <row r="57" spans="1:4" x14ac:dyDescent="0.25">
      <c r="B57" s="70"/>
      <c r="C57" s="70"/>
      <c r="D57" s="70"/>
    </row>
    <row r="58" spans="1:4" x14ac:dyDescent="0.25">
      <c r="B58" s="70"/>
      <c r="C58" s="70"/>
      <c r="D58" s="70"/>
    </row>
    <row r="59" spans="1:4" x14ac:dyDescent="0.25">
      <c r="B59" s="70"/>
      <c r="C59" s="70"/>
      <c r="D59" s="70"/>
    </row>
    <row r="60" spans="1:4" x14ac:dyDescent="0.25">
      <c r="B60" s="70"/>
      <c r="C60" s="70"/>
      <c r="D60" s="70"/>
    </row>
    <row r="61" spans="1:4" x14ac:dyDescent="0.25">
      <c r="B61" s="70"/>
      <c r="C61" s="70"/>
      <c r="D61" s="70"/>
    </row>
    <row r="62" spans="1:4" x14ac:dyDescent="0.25">
      <c r="B62" s="70"/>
      <c r="C62" s="70"/>
      <c r="D62" s="70"/>
    </row>
    <row r="63" spans="1:4" x14ac:dyDescent="0.25">
      <c r="B63" s="70"/>
      <c r="C63" s="70"/>
      <c r="D63" s="70"/>
    </row>
    <row r="64" spans="1:4" x14ac:dyDescent="0.25">
      <c r="B64" s="70"/>
      <c r="C64" s="70"/>
      <c r="D64" s="70"/>
    </row>
    <row r="65" spans="2:4" x14ac:dyDescent="0.25">
      <c r="B65" s="70"/>
      <c r="C65" s="70"/>
      <c r="D65" s="70"/>
    </row>
    <row r="66" spans="2:4" x14ac:dyDescent="0.25">
      <c r="B66" s="70"/>
      <c r="C66" s="70"/>
      <c r="D66" s="70"/>
    </row>
    <row r="67" spans="2:4" x14ac:dyDescent="0.25">
      <c r="B67" s="70"/>
      <c r="C67" s="70"/>
      <c r="D67" s="70"/>
    </row>
    <row r="68" spans="2:4" x14ac:dyDescent="0.25">
      <c r="B68" s="70"/>
      <c r="C68" s="70"/>
      <c r="D68" s="70"/>
    </row>
    <row r="69" spans="2:4" x14ac:dyDescent="0.25">
      <c r="B69" s="70"/>
      <c r="C69" s="70"/>
      <c r="D69" s="70"/>
    </row>
    <row r="70" spans="2:4" x14ac:dyDescent="0.25">
      <c r="B70" s="70"/>
      <c r="C70" s="70"/>
      <c r="D70" s="70"/>
    </row>
    <row r="71" spans="2:4" x14ac:dyDescent="0.25">
      <c r="B71" s="70"/>
      <c r="C71" s="70"/>
      <c r="D71" s="70"/>
    </row>
    <row r="72" spans="2:4" x14ac:dyDescent="0.25">
      <c r="B72" s="70"/>
      <c r="C72" s="70"/>
      <c r="D72" s="70"/>
    </row>
    <row r="73" spans="2:4" x14ac:dyDescent="0.25">
      <c r="B73" s="70"/>
      <c r="C73" s="70"/>
      <c r="D73" s="70"/>
    </row>
    <row r="74" spans="2:4" x14ac:dyDescent="0.25">
      <c r="B74" s="70"/>
      <c r="C74" s="70"/>
      <c r="D74" s="70"/>
    </row>
    <row r="75" spans="2:4" x14ac:dyDescent="0.25">
      <c r="B75" s="70"/>
      <c r="C75" s="70"/>
      <c r="D75" s="70"/>
    </row>
    <row r="76" spans="2:4" x14ac:dyDescent="0.25">
      <c r="B76" s="70"/>
      <c r="C76" s="70"/>
      <c r="D76" s="70"/>
    </row>
    <row r="77" spans="2:4" x14ac:dyDescent="0.25">
      <c r="B77" s="70"/>
      <c r="C77" s="70"/>
      <c r="D77" s="70"/>
    </row>
    <row r="78" spans="2:4" x14ac:dyDescent="0.25">
      <c r="B78" s="70"/>
      <c r="C78" s="70"/>
      <c r="D78" s="70"/>
    </row>
    <row r="79" spans="2:4" x14ac:dyDescent="0.25">
      <c r="B79" s="70"/>
      <c r="C79" s="70"/>
      <c r="D79" s="70"/>
    </row>
    <row r="80" spans="2:4" x14ac:dyDescent="0.25">
      <c r="B80" s="70"/>
      <c r="C80" s="70"/>
      <c r="D80" s="70"/>
    </row>
    <row r="81" spans="2:4" x14ac:dyDescent="0.25">
      <c r="B81" s="70"/>
      <c r="C81" s="70"/>
      <c r="D81" s="70"/>
    </row>
    <row r="82" spans="2:4" x14ac:dyDescent="0.25">
      <c r="B82" s="70"/>
      <c r="C82" s="70"/>
      <c r="D82" s="70"/>
    </row>
    <row r="83" spans="2:4" x14ac:dyDescent="0.25">
      <c r="B83" s="70"/>
      <c r="C83" s="70"/>
      <c r="D83" s="70"/>
    </row>
    <row r="84" spans="2:4" x14ac:dyDescent="0.25">
      <c r="B84" s="70"/>
      <c r="C84" s="70"/>
      <c r="D84" s="70"/>
    </row>
    <row r="85" spans="2:4" x14ac:dyDescent="0.25">
      <c r="B85" s="70"/>
      <c r="C85" s="70"/>
      <c r="D85" s="70"/>
    </row>
    <row r="86" spans="2:4" x14ac:dyDescent="0.25">
      <c r="B86" s="70"/>
      <c r="C86" s="70"/>
      <c r="D86" s="70"/>
    </row>
    <row r="87" spans="2:4" x14ac:dyDescent="0.25">
      <c r="B87" s="70"/>
      <c r="C87" s="70"/>
      <c r="D87" s="70"/>
    </row>
    <row r="88" spans="2:4" x14ac:dyDescent="0.25">
      <c r="B88" s="70"/>
      <c r="C88" s="70"/>
      <c r="D88" s="70"/>
    </row>
    <row r="89" spans="2:4" x14ac:dyDescent="0.25">
      <c r="B89" s="70"/>
      <c r="C89" s="70"/>
      <c r="D89" s="70"/>
    </row>
    <row r="90" spans="2:4" x14ac:dyDescent="0.25">
      <c r="B90" s="70"/>
      <c r="C90" s="70"/>
      <c r="D90" s="70"/>
    </row>
    <row r="91" spans="2:4" x14ac:dyDescent="0.25">
      <c r="B91" s="70"/>
      <c r="C91" s="70"/>
      <c r="D91" s="70"/>
    </row>
    <row r="92" spans="2:4" x14ac:dyDescent="0.25">
      <c r="B92" s="70"/>
      <c r="C92" s="70"/>
      <c r="D92" s="70"/>
    </row>
    <row r="93" spans="2:4" x14ac:dyDescent="0.25">
      <c r="B93" s="70"/>
      <c r="C93" s="70"/>
      <c r="D93" s="70"/>
    </row>
    <row r="94" spans="2:4" x14ac:dyDescent="0.25">
      <c r="B94" s="70"/>
      <c r="C94" s="70"/>
      <c r="D94" s="70"/>
    </row>
    <row r="95" spans="2:4" x14ac:dyDescent="0.25">
      <c r="B95" s="70"/>
      <c r="C95" s="70"/>
      <c r="D95" s="70"/>
    </row>
    <row r="96" spans="2:4" x14ac:dyDescent="0.25">
      <c r="B96" s="70"/>
      <c r="C96" s="70"/>
      <c r="D96" s="70"/>
    </row>
    <row r="97" spans="2:4" x14ac:dyDescent="0.25">
      <c r="B97" s="70"/>
      <c r="C97" s="70"/>
      <c r="D97" s="70"/>
    </row>
    <row r="98" spans="2:4" x14ac:dyDescent="0.25">
      <c r="B98" s="70"/>
      <c r="C98" s="70"/>
      <c r="D98" s="70"/>
    </row>
    <row r="99" spans="2:4" x14ac:dyDescent="0.25">
      <c r="B99" s="70"/>
      <c r="C99" s="70"/>
      <c r="D99" s="70"/>
    </row>
    <row r="100" spans="2:4" x14ac:dyDescent="0.25">
      <c r="B100" s="70"/>
      <c r="C100" s="70"/>
      <c r="D100" s="70"/>
    </row>
    <row r="101" spans="2:4" x14ac:dyDescent="0.25">
      <c r="B101" s="70"/>
      <c r="C101" s="70"/>
      <c r="D101" s="70"/>
    </row>
    <row r="102" spans="2:4" x14ac:dyDescent="0.25">
      <c r="B102" s="70"/>
      <c r="C102" s="70"/>
      <c r="D102" s="70"/>
    </row>
    <row r="103" spans="2:4" x14ac:dyDescent="0.25">
      <c r="B103" s="70"/>
      <c r="C103" s="70"/>
      <c r="D103" s="70"/>
    </row>
    <row r="104" spans="2:4" x14ac:dyDescent="0.25">
      <c r="B104" s="70"/>
      <c r="C104" s="70"/>
      <c r="D104" s="70"/>
    </row>
    <row r="105" spans="2:4" x14ac:dyDescent="0.25">
      <c r="B105" s="70"/>
      <c r="C105" s="70"/>
      <c r="D105" s="70"/>
    </row>
    <row r="106" spans="2:4" x14ac:dyDescent="0.25">
      <c r="B106" s="70"/>
      <c r="C106" s="70"/>
      <c r="D106" s="70"/>
    </row>
    <row r="107" spans="2:4" x14ac:dyDescent="0.25">
      <c r="B107" s="70"/>
      <c r="C107" s="70"/>
      <c r="D107" s="70"/>
    </row>
    <row r="108" spans="2:4" x14ac:dyDescent="0.25">
      <c r="B108" s="70"/>
      <c r="C108" s="70"/>
      <c r="D108" s="70"/>
    </row>
    <row r="109" spans="2:4" x14ac:dyDescent="0.25">
      <c r="B109" s="70"/>
      <c r="C109" s="70"/>
      <c r="D109" s="70"/>
    </row>
    <row r="110" spans="2:4" x14ac:dyDescent="0.25">
      <c r="B110" s="70"/>
      <c r="D110" s="70"/>
    </row>
  </sheetData>
  <mergeCells count="4">
    <mergeCell ref="A12:D12"/>
    <mergeCell ref="A13:D13"/>
    <mergeCell ref="A14:D14"/>
    <mergeCell ref="A15:D15"/>
  </mergeCells>
  <pageMargins left="0.70866141732283472" right="0.70866141732283472" top="0.74803149606299213" bottom="0.74803149606299213" header="0.31496062992125984" footer="0.31496062992125984"/>
  <pageSetup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105"/>
  <sheetViews>
    <sheetView topLeftCell="A7" workbookViewId="0">
      <selection activeCell="D36" sqref="D36"/>
    </sheetView>
  </sheetViews>
  <sheetFormatPr baseColWidth="10" defaultRowHeight="15" x14ac:dyDescent="0.25"/>
  <cols>
    <col min="1" max="1" width="60.140625" customWidth="1"/>
    <col min="2" max="2" width="19.7109375" customWidth="1"/>
    <col min="3" max="3" width="18.5703125" bestFit="1" customWidth="1"/>
    <col min="4" max="4" width="19.140625" customWidth="1"/>
    <col min="5" max="5" width="14.140625" bestFit="1" customWidth="1"/>
    <col min="6" max="6" width="15" customWidth="1"/>
    <col min="7" max="7" width="18.7109375" bestFit="1" customWidth="1"/>
    <col min="8" max="8" width="21.140625" customWidth="1"/>
    <col min="9" max="9" width="16.7109375" bestFit="1" customWidth="1"/>
    <col min="257" max="257" width="66.7109375" bestFit="1" customWidth="1"/>
    <col min="258" max="258" width="21.42578125" customWidth="1"/>
    <col min="259" max="259" width="18.5703125" bestFit="1" customWidth="1"/>
    <col min="260" max="260" width="19.140625" customWidth="1"/>
    <col min="513" max="513" width="66.7109375" bestFit="1" customWidth="1"/>
    <col min="514" max="514" width="21.42578125" customWidth="1"/>
    <col min="515" max="515" width="18.5703125" bestFit="1" customWidth="1"/>
    <col min="516" max="516" width="19.140625" customWidth="1"/>
    <col min="769" max="769" width="66.7109375" bestFit="1" customWidth="1"/>
    <col min="770" max="770" width="21.42578125" customWidth="1"/>
    <col min="771" max="771" width="18.5703125" bestFit="1" customWidth="1"/>
    <col min="772" max="772" width="19.140625" customWidth="1"/>
    <col min="1025" max="1025" width="66.7109375" bestFit="1" customWidth="1"/>
    <col min="1026" max="1026" width="21.42578125" customWidth="1"/>
    <col min="1027" max="1027" width="18.5703125" bestFit="1" customWidth="1"/>
    <col min="1028" max="1028" width="19.140625" customWidth="1"/>
    <col min="1281" max="1281" width="66.7109375" bestFit="1" customWidth="1"/>
    <col min="1282" max="1282" width="21.42578125" customWidth="1"/>
    <col min="1283" max="1283" width="18.5703125" bestFit="1" customWidth="1"/>
    <col min="1284" max="1284" width="19.140625" customWidth="1"/>
    <col min="1537" max="1537" width="66.7109375" bestFit="1" customWidth="1"/>
    <col min="1538" max="1538" width="21.42578125" customWidth="1"/>
    <col min="1539" max="1539" width="18.5703125" bestFit="1" customWidth="1"/>
    <col min="1540" max="1540" width="19.140625" customWidth="1"/>
    <col min="1793" max="1793" width="66.7109375" bestFit="1" customWidth="1"/>
    <col min="1794" max="1794" width="21.42578125" customWidth="1"/>
    <col min="1795" max="1795" width="18.5703125" bestFit="1" customWidth="1"/>
    <col min="1796" max="1796" width="19.140625" customWidth="1"/>
    <col min="2049" max="2049" width="66.7109375" bestFit="1" customWidth="1"/>
    <col min="2050" max="2050" width="21.42578125" customWidth="1"/>
    <col min="2051" max="2051" width="18.5703125" bestFit="1" customWidth="1"/>
    <col min="2052" max="2052" width="19.140625" customWidth="1"/>
    <col min="2305" max="2305" width="66.7109375" bestFit="1" customWidth="1"/>
    <col min="2306" max="2306" width="21.42578125" customWidth="1"/>
    <col min="2307" max="2307" width="18.5703125" bestFit="1" customWidth="1"/>
    <col min="2308" max="2308" width="19.140625" customWidth="1"/>
    <col min="2561" max="2561" width="66.7109375" bestFit="1" customWidth="1"/>
    <col min="2562" max="2562" width="21.42578125" customWidth="1"/>
    <col min="2563" max="2563" width="18.5703125" bestFit="1" customWidth="1"/>
    <col min="2564" max="2564" width="19.140625" customWidth="1"/>
    <col min="2817" max="2817" width="66.7109375" bestFit="1" customWidth="1"/>
    <col min="2818" max="2818" width="21.42578125" customWidth="1"/>
    <col min="2819" max="2819" width="18.5703125" bestFit="1" customWidth="1"/>
    <col min="2820" max="2820" width="19.140625" customWidth="1"/>
    <col min="3073" max="3073" width="66.7109375" bestFit="1" customWidth="1"/>
    <col min="3074" max="3074" width="21.42578125" customWidth="1"/>
    <col min="3075" max="3075" width="18.5703125" bestFit="1" customWidth="1"/>
    <col min="3076" max="3076" width="19.140625" customWidth="1"/>
    <col min="3329" max="3329" width="66.7109375" bestFit="1" customWidth="1"/>
    <col min="3330" max="3330" width="21.42578125" customWidth="1"/>
    <col min="3331" max="3331" width="18.5703125" bestFit="1" customWidth="1"/>
    <col min="3332" max="3332" width="19.140625" customWidth="1"/>
    <col min="3585" max="3585" width="66.7109375" bestFit="1" customWidth="1"/>
    <col min="3586" max="3586" width="21.42578125" customWidth="1"/>
    <col min="3587" max="3587" width="18.5703125" bestFit="1" customWidth="1"/>
    <col min="3588" max="3588" width="19.140625" customWidth="1"/>
    <col min="3841" max="3841" width="66.7109375" bestFit="1" customWidth="1"/>
    <col min="3842" max="3842" width="21.42578125" customWidth="1"/>
    <col min="3843" max="3843" width="18.5703125" bestFit="1" customWidth="1"/>
    <col min="3844" max="3844" width="19.140625" customWidth="1"/>
    <col min="4097" max="4097" width="66.7109375" bestFit="1" customWidth="1"/>
    <col min="4098" max="4098" width="21.42578125" customWidth="1"/>
    <col min="4099" max="4099" width="18.5703125" bestFit="1" customWidth="1"/>
    <col min="4100" max="4100" width="19.140625" customWidth="1"/>
    <col min="4353" max="4353" width="66.7109375" bestFit="1" customWidth="1"/>
    <col min="4354" max="4354" width="21.42578125" customWidth="1"/>
    <col min="4355" max="4355" width="18.5703125" bestFit="1" customWidth="1"/>
    <col min="4356" max="4356" width="19.140625" customWidth="1"/>
    <col min="4609" max="4609" width="66.7109375" bestFit="1" customWidth="1"/>
    <col min="4610" max="4610" width="21.42578125" customWidth="1"/>
    <col min="4611" max="4611" width="18.5703125" bestFit="1" customWidth="1"/>
    <col min="4612" max="4612" width="19.140625" customWidth="1"/>
    <col min="4865" max="4865" width="66.7109375" bestFit="1" customWidth="1"/>
    <col min="4866" max="4866" width="21.42578125" customWidth="1"/>
    <col min="4867" max="4867" width="18.5703125" bestFit="1" customWidth="1"/>
    <col min="4868" max="4868" width="19.140625" customWidth="1"/>
    <col min="5121" max="5121" width="66.7109375" bestFit="1" customWidth="1"/>
    <col min="5122" max="5122" width="21.42578125" customWidth="1"/>
    <col min="5123" max="5123" width="18.5703125" bestFit="1" customWidth="1"/>
    <col min="5124" max="5124" width="19.140625" customWidth="1"/>
    <col min="5377" max="5377" width="66.7109375" bestFit="1" customWidth="1"/>
    <col min="5378" max="5378" width="21.42578125" customWidth="1"/>
    <col min="5379" max="5379" width="18.5703125" bestFit="1" customWidth="1"/>
    <col min="5380" max="5380" width="19.140625" customWidth="1"/>
    <col min="5633" max="5633" width="66.7109375" bestFit="1" customWidth="1"/>
    <col min="5634" max="5634" width="21.42578125" customWidth="1"/>
    <col min="5635" max="5635" width="18.5703125" bestFit="1" customWidth="1"/>
    <col min="5636" max="5636" width="19.140625" customWidth="1"/>
    <col min="5889" max="5889" width="66.7109375" bestFit="1" customWidth="1"/>
    <col min="5890" max="5890" width="21.42578125" customWidth="1"/>
    <col min="5891" max="5891" width="18.5703125" bestFit="1" customWidth="1"/>
    <col min="5892" max="5892" width="19.140625" customWidth="1"/>
    <col min="6145" max="6145" width="66.7109375" bestFit="1" customWidth="1"/>
    <col min="6146" max="6146" width="21.42578125" customWidth="1"/>
    <col min="6147" max="6147" width="18.5703125" bestFit="1" customWidth="1"/>
    <col min="6148" max="6148" width="19.140625" customWidth="1"/>
    <col min="6401" max="6401" width="66.7109375" bestFit="1" customWidth="1"/>
    <col min="6402" max="6402" width="21.42578125" customWidth="1"/>
    <col min="6403" max="6403" width="18.5703125" bestFit="1" customWidth="1"/>
    <col min="6404" max="6404" width="19.140625" customWidth="1"/>
    <col min="6657" max="6657" width="66.7109375" bestFit="1" customWidth="1"/>
    <col min="6658" max="6658" width="21.42578125" customWidth="1"/>
    <col min="6659" max="6659" width="18.5703125" bestFit="1" customWidth="1"/>
    <col min="6660" max="6660" width="19.140625" customWidth="1"/>
    <col min="6913" max="6913" width="66.7109375" bestFit="1" customWidth="1"/>
    <col min="6914" max="6914" width="21.42578125" customWidth="1"/>
    <col min="6915" max="6915" width="18.5703125" bestFit="1" customWidth="1"/>
    <col min="6916" max="6916" width="19.140625" customWidth="1"/>
    <col min="7169" max="7169" width="66.7109375" bestFit="1" customWidth="1"/>
    <col min="7170" max="7170" width="21.42578125" customWidth="1"/>
    <col min="7171" max="7171" width="18.5703125" bestFit="1" customWidth="1"/>
    <col min="7172" max="7172" width="19.140625" customWidth="1"/>
    <col min="7425" max="7425" width="66.7109375" bestFit="1" customWidth="1"/>
    <col min="7426" max="7426" width="21.42578125" customWidth="1"/>
    <col min="7427" max="7427" width="18.5703125" bestFit="1" customWidth="1"/>
    <col min="7428" max="7428" width="19.140625" customWidth="1"/>
    <col min="7681" max="7681" width="66.7109375" bestFit="1" customWidth="1"/>
    <col min="7682" max="7682" width="21.42578125" customWidth="1"/>
    <col min="7683" max="7683" width="18.5703125" bestFit="1" customWidth="1"/>
    <col min="7684" max="7684" width="19.140625" customWidth="1"/>
    <col min="7937" max="7937" width="66.7109375" bestFit="1" customWidth="1"/>
    <col min="7938" max="7938" width="21.42578125" customWidth="1"/>
    <col min="7939" max="7939" width="18.5703125" bestFit="1" customWidth="1"/>
    <col min="7940" max="7940" width="19.140625" customWidth="1"/>
    <col min="8193" max="8193" width="66.7109375" bestFit="1" customWidth="1"/>
    <col min="8194" max="8194" width="21.42578125" customWidth="1"/>
    <col min="8195" max="8195" width="18.5703125" bestFit="1" customWidth="1"/>
    <col min="8196" max="8196" width="19.140625" customWidth="1"/>
    <col min="8449" max="8449" width="66.7109375" bestFit="1" customWidth="1"/>
    <col min="8450" max="8450" width="21.42578125" customWidth="1"/>
    <col min="8451" max="8451" width="18.5703125" bestFit="1" customWidth="1"/>
    <col min="8452" max="8452" width="19.140625" customWidth="1"/>
    <col min="8705" max="8705" width="66.7109375" bestFit="1" customWidth="1"/>
    <col min="8706" max="8706" width="21.42578125" customWidth="1"/>
    <col min="8707" max="8707" width="18.5703125" bestFit="1" customWidth="1"/>
    <col min="8708" max="8708" width="19.140625" customWidth="1"/>
    <col min="8961" max="8961" width="66.7109375" bestFit="1" customWidth="1"/>
    <col min="8962" max="8962" width="21.42578125" customWidth="1"/>
    <col min="8963" max="8963" width="18.5703125" bestFit="1" customWidth="1"/>
    <col min="8964" max="8964" width="19.140625" customWidth="1"/>
    <col min="9217" max="9217" width="66.7109375" bestFit="1" customWidth="1"/>
    <col min="9218" max="9218" width="21.42578125" customWidth="1"/>
    <col min="9219" max="9219" width="18.5703125" bestFit="1" customWidth="1"/>
    <col min="9220" max="9220" width="19.140625" customWidth="1"/>
    <col min="9473" max="9473" width="66.7109375" bestFit="1" customWidth="1"/>
    <col min="9474" max="9474" width="21.42578125" customWidth="1"/>
    <col min="9475" max="9475" width="18.5703125" bestFit="1" customWidth="1"/>
    <col min="9476" max="9476" width="19.140625" customWidth="1"/>
    <col min="9729" max="9729" width="66.7109375" bestFit="1" customWidth="1"/>
    <col min="9730" max="9730" width="21.42578125" customWidth="1"/>
    <col min="9731" max="9731" width="18.5703125" bestFit="1" customWidth="1"/>
    <col min="9732" max="9732" width="19.140625" customWidth="1"/>
    <col min="9985" max="9985" width="66.7109375" bestFit="1" customWidth="1"/>
    <col min="9986" max="9986" width="21.42578125" customWidth="1"/>
    <col min="9987" max="9987" width="18.5703125" bestFit="1" customWidth="1"/>
    <col min="9988" max="9988" width="19.140625" customWidth="1"/>
    <col min="10241" max="10241" width="66.7109375" bestFit="1" customWidth="1"/>
    <col min="10242" max="10242" width="21.42578125" customWidth="1"/>
    <col min="10243" max="10243" width="18.5703125" bestFit="1" customWidth="1"/>
    <col min="10244" max="10244" width="19.140625" customWidth="1"/>
    <col min="10497" max="10497" width="66.7109375" bestFit="1" customWidth="1"/>
    <col min="10498" max="10498" width="21.42578125" customWidth="1"/>
    <col min="10499" max="10499" width="18.5703125" bestFit="1" customWidth="1"/>
    <col min="10500" max="10500" width="19.140625" customWidth="1"/>
    <col min="10753" max="10753" width="66.7109375" bestFit="1" customWidth="1"/>
    <col min="10754" max="10754" width="21.42578125" customWidth="1"/>
    <col min="10755" max="10755" width="18.5703125" bestFit="1" customWidth="1"/>
    <col min="10756" max="10756" width="19.140625" customWidth="1"/>
    <col min="11009" max="11009" width="66.7109375" bestFit="1" customWidth="1"/>
    <col min="11010" max="11010" width="21.42578125" customWidth="1"/>
    <col min="11011" max="11011" width="18.5703125" bestFit="1" customWidth="1"/>
    <col min="11012" max="11012" width="19.140625" customWidth="1"/>
    <col min="11265" max="11265" width="66.7109375" bestFit="1" customWidth="1"/>
    <col min="11266" max="11266" width="21.42578125" customWidth="1"/>
    <col min="11267" max="11267" width="18.5703125" bestFit="1" customWidth="1"/>
    <col min="11268" max="11268" width="19.140625" customWidth="1"/>
    <col min="11521" max="11521" width="66.7109375" bestFit="1" customWidth="1"/>
    <col min="11522" max="11522" width="21.42578125" customWidth="1"/>
    <col min="11523" max="11523" width="18.5703125" bestFit="1" customWidth="1"/>
    <col min="11524" max="11524" width="19.140625" customWidth="1"/>
    <col min="11777" max="11777" width="66.7109375" bestFit="1" customWidth="1"/>
    <col min="11778" max="11778" width="21.42578125" customWidth="1"/>
    <col min="11779" max="11779" width="18.5703125" bestFit="1" customWidth="1"/>
    <col min="11780" max="11780" width="19.140625" customWidth="1"/>
    <col min="12033" max="12033" width="66.7109375" bestFit="1" customWidth="1"/>
    <col min="12034" max="12034" width="21.42578125" customWidth="1"/>
    <col min="12035" max="12035" width="18.5703125" bestFit="1" customWidth="1"/>
    <col min="12036" max="12036" width="19.140625" customWidth="1"/>
    <col min="12289" max="12289" width="66.7109375" bestFit="1" customWidth="1"/>
    <col min="12290" max="12290" width="21.42578125" customWidth="1"/>
    <col min="12291" max="12291" width="18.5703125" bestFit="1" customWidth="1"/>
    <col min="12292" max="12292" width="19.140625" customWidth="1"/>
    <col min="12545" max="12545" width="66.7109375" bestFit="1" customWidth="1"/>
    <col min="12546" max="12546" width="21.42578125" customWidth="1"/>
    <col min="12547" max="12547" width="18.5703125" bestFit="1" customWidth="1"/>
    <col min="12548" max="12548" width="19.140625" customWidth="1"/>
    <col min="12801" max="12801" width="66.7109375" bestFit="1" customWidth="1"/>
    <col min="12802" max="12802" width="21.42578125" customWidth="1"/>
    <col min="12803" max="12803" width="18.5703125" bestFit="1" customWidth="1"/>
    <col min="12804" max="12804" width="19.140625" customWidth="1"/>
    <col min="13057" max="13057" width="66.7109375" bestFit="1" customWidth="1"/>
    <col min="13058" max="13058" width="21.42578125" customWidth="1"/>
    <col min="13059" max="13059" width="18.5703125" bestFit="1" customWidth="1"/>
    <col min="13060" max="13060" width="19.140625" customWidth="1"/>
    <col min="13313" max="13313" width="66.7109375" bestFit="1" customWidth="1"/>
    <col min="13314" max="13314" width="21.42578125" customWidth="1"/>
    <col min="13315" max="13315" width="18.5703125" bestFit="1" customWidth="1"/>
    <col min="13316" max="13316" width="19.140625" customWidth="1"/>
    <col min="13569" max="13569" width="66.7109375" bestFit="1" customWidth="1"/>
    <col min="13570" max="13570" width="21.42578125" customWidth="1"/>
    <col min="13571" max="13571" width="18.5703125" bestFit="1" customWidth="1"/>
    <col min="13572" max="13572" width="19.140625" customWidth="1"/>
    <col min="13825" max="13825" width="66.7109375" bestFit="1" customWidth="1"/>
    <col min="13826" max="13826" width="21.42578125" customWidth="1"/>
    <col min="13827" max="13827" width="18.5703125" bestFit="1" customWidth="1"/>
    <col min="13828" max="13828" width="19.140625" customWidth="1"/>
    <col min="14081" max="14081" width="66.7109375" bestFit="1" customWidth="1"/>
    <col min="14082" max="14082" width="21.42578125" customWidth="1"/>
    <col min="14083" max="14083" width="18.5703125" bestFit="1" customWidth="1"/>
    <col min="14084" max="14084" width="19.140625" customWidth="1"/>
    <col min="14337" max="14337" width="66.7109375" bestFit="1" customWidth="1"/>
    <col min="14338" max="14338" width="21.42578125" customWidth="1"/>
    <col min="14339" max="14339" width="18.5703125" bestFit="1" customWidth="1"/>
    <col min="14340" max="14340" width="19.140625" customWidth="1"/>
    <col min="14593" max="14593" width="66.7109375" bestFit="1" customWidth="1"/>
    <col min="14594" max="14594" width="21.42578125" customWidth="1"/>
    <col min="14595" max="14595" width="18.5703125" bestFit="1" customWidth="1"/>
    <col min="14596" max="14596" width="19.140625" customWidth="1"/>
    <col min="14849" max="14849" width="66.7109375" bestFit="1" customWidth="1"/>
    <col min="14850" max="14850" width="21.42578125" customWidth="1"/>
    <col min="14851" max="14851" width="18.5703125" bestFit="1" customWidth="1"/>
    <col min="14852" max="14852" width="19.140625" customWidth="1"/>
    <col min="15105" max="15105" width="66.7109375" bestFit="1" customWidth="1"/>
    <col min="15106" max="15106" width="21.42578125" customWidth="1"/>
    <col min="15107" max="15107" width="18.5703125" bestFit="1" customWidth="1"/>
    <col min="15108" max="15108" width="19.140625" customWidth="1"/>
    <col min="15361" max="15361" width="66.7109375" bestFit="1" customWidth="1"/>
    <col min="15362" max="15362" width="21.42578125" customWidth="1"/>
    <col min="15363" max="15363" width="18.5703125" bestFit="1" customWidth="1"/>
    <col min="15364" max="15364" width="19.140625" customWidth="1"/>
    <col min="15617" max="15617" width="66.7109375" bestFit="1" customWidth="1"/>
    <col min="15618" max="15618" width="21.42578125" customWidth="1"/>
    <col min="15619" max="15619" width="18.5703125" bestFit="1" customWidth="1"/>
    <col min="15620" max="15620" width="19.140625" customWidth="1"/>
    <col min="15873" max="15873" width="66.7109375" bestFit="1" customWidth="1"/>
    <col min="15874" max="15874" width="21.42578125" customWidth="1"/>
    <col min="15875" max="15875" width="18.5703125" bestFit="1" customWidth="1"/>
    <col min="15876" max="15876" width="19.140625" customWidth="1"/>
    <col min="16129" max="16129" width="66.7109375" bestFit="1" customWidth="1"/>
    <col min="16130" max="16130" width="21.42578125" customWidth="1"/>
    <col min="16131" max="16131" width="18.5703125" bestFit="1" customWidth="1"/>
    <col min="16132" max="16132" width="19.140625" customWidth="1"/>
  </cols>
  <sheetData>
    <row r="6" spans="1:9" ht="6.75" customHeight="1" x14ac:dyDescent="0.25"/>
    <row r="7" spans="1:9" x14ac:dyDescent="0.25">
      <c r="A7" s="179" t="s">
        <v>139</v>
      </c>
      <c r="B7" s="179"/>
      <c r="C7" s="179"/>
      <c r="D7" s="179"/>
    </row>
    <row r="8" spans="1:9" x14ac:dyDescent="0.25">
      <c r="A8" s="180" t="s">
        <v>140</v>
      </c>
      <c r="B8" s="180"/>
      <c r="C8" s="180"/>
      <c r="D8" s="180"/>
    </row>
    <row r="9" spans="1:9" x14ac:dyDescent="0.25">
      <c r="A9" s="180" t="s">
        <v>212</v>
      </c>
      <c r="B9" s="180"/>
      <c r="C9" s="180"/>
      <c r="D9" s="180"/>
    </row>
    <row r="10" spans="1:9" ht="15.75" thickBot="1" x14ac:dyDescent="0.3">
      <c r="A10" s="181" t="s">
        <v>2</v>
      </c>
      <c r="B10" s="181"/>
      <c r="C10" s="181"/>
      <c r="D10" s="181"/>
    </row>
    <row r="11" spans="1:9" ht="13.5" customHeight="1" thickBot="1" x14ac:dyDescent="0.3">
      <c r="A11" s="61"/>
      <c r="B11" s="71" t="s">
        <v>141</v>
      </c>
      <c r="C11" s="62" t="s">
        <v>142</v>
      </c>
      <c r="D11" s="63" t="s">
        <v>143</v>
      </c>
    </row>
    <row r="12" spans="1:9" ht="13.5" customHeight="1" thickBot="1" x14ac:dyDescent="0.3">
      <c r="A12" s="64" t="s">
        <v>144</v>
      </c>
      <c r="B12" s="72">
        <v>318147770.61000001</v>
      </c>
      <c r="C12" s="94">
        <v>239996961.88999999</v>
      </c>
      <c r="D12" s="73">
        <v>78198606.719999999</v>
      </c>
      <c r="E12" s="92"/>
      <c r="F12" s="92"/>
      <c r="G12" s="95" t="s">
        <v>142</v>
      </c>
      <c r="H12" s="63" t="s">
        <v>143</v>
      </c>
    </row>
    <row r="13" spans="1:9" x14ac:dyDescent="0.25">
      <c r="A13" s="74" t="s">
        <v>145</v>
      </c>
      <c r="B13" s="75">
        <v>30099546.129999999</v>
      </c>
      <c r="C13" s="76" t="s">
        <v>171</v>
      </c>
      <c r="D13" s="75" t="s">
        <v>193</v>
      </c>
      <c r="E13" s="92"/>
      <c r="F13" s="92">
        <f>+D13-E13</f>
        <v>13735497.050000001</v>
      </c>
      <c r="G13" s="95">
        <f t="shared" ref="G13:G34" si="0">+C13-F13</f>
        <v>2627626.0299999993</v>
      </c>
      <c r="H13" s="96">
        <f>+B13-G13</f>
        <v>27471920.100000001</v>
      </c>
      <c r="I13" s="70"/>
    </row>
    <row r="14" spans="1:9" x14ac:dyDescent="0.25">
      <c r="A14" s="77" t="s">
        <v>146</v>
      </c>
      <c r="B14" s="78">
        <v>217449.58</v>
      </c>
      <c r="C14" s="79" t="s">
        <v>172</v>
      </c>
      <c r="D14" s="78" t="s">
        <v>194</v>
      </c>
      <c r="E14" s="92"/>
      <c r="F14" s="92">
        <f t="shared" ref="F14:F35" si="1">+D14-E14</f>
        <v>11467.37</v>
      </c>
      <c r="G14" s="95">
        <f t="shared" si="0"/>
        <v>194514.84</v>
      </c>
      <c r="H14" s="96">
        <f t="shared" ref="H14:H35" si="2">+B14-G14</f>
        <v>22934.739999999991</v>
      </c>
      <c r="I14" s="70"/>
    </row>
    <row r="15" spans="1:9" x14ac:dyDescent="0.25">
      <c r="A15" s="77" t="s">
        <v>147</v>
      </c>
      <c r="B15" s="78">
        <v>78708979.609999999</v>
      </c>
      <c r="C15" s="79" t="s">
        <v>173</v>
      </c>
      <c r="D15" s="78" t="s">
        <v>195</v>
      </c>
      <c r="E15" s="92"/>
      <c r="F15" s="92">
        <f t="shared" si="1"/>
        <v>19469061.890000001</v>
      </c>
      <c r="G15" s="95">
        <f t="shared" si="0"/>
        <v>39819723.829999998</v>
      </c>
      <c r="H15" s="96">
        <f t="shared" si="2"/>
        <v>38889255.780000001</v>
      </c>
      <c r="I15" s="70"/>
    </row>
    <row r="16" spans="1:9" x14ac:dyDescent="0.25">
      <c r="A16" s="77" t="s">
        <v>148</v>
      </c>
      <c r="B16" s="78">
        <v>8854117.2300000004</v>
      </c>
      <c r="C16" s="79" t="s">
        <v>174</v>
      </c>
      <c r="D16" s="78" t="s">
        <v>196</v>
      </c>
      <c r="E16" s="92"/>
      <c r="F16" s="92">
        <f t="shared" si="1"/>
        <v>1908684.58</v>
      </c>
      <c r="G16" s="95">
        <f t="shared" si="0"/>
        <v>5036680.07</v>
      </c>
      <c r="H16" s="96">
        <f t="shared" si="2"/>
        <v>3817437.16</v>
      </c>
      <c r="I16" s="70"/>
    </row>
    <row r="17" spans="1:9" x14ac:dyDescent="0.25">
      <c r="A17" s="77" t="s">
        <v>149</v>
      </c>
      <c r="B17" s="78">
        <v>1877119.43</v>
      </c>
      <c r="C17" s="79" t="s">
        <v>175</v>
      </c>
      <c r="D17" s="78" t="s">
        <v>197</v>
      </c>
      <c r="E17" s="92"/>
      <c r="F17" s="92">
        <f t="shared" si="1"/>
        <v>474970.98</v>
      </c>
      <c r="G17" s="95">
        <f t="shared" si="0"/>
        <v>927157.47</v>
      </c>
      <c r="H17" s="96">
        <f t="shared" si="2"/>
        <v>949961.96</v>
      </c>
      <c r="I17" s="70"/>
    </row>
    <row r="18" spans="1:9" x14ac:dyDescent="0.25">
      <c r="A18" s="77" t="s">
        <v>150</v>
      </c>
      <c r="B18" s="78">
        <v>690738.85</v>
      </c>
      <c r="C18" s="79" t="s">
        <v>176</v>
      </c>
      <c r="D18" s="78" t="s">
        <v>198</v>
      </c>
      <c r="E18" s="92"/>
      <c r="F18" s="92">
        <f t="shared" si="1"/>
        <v>449246.53</v>
      </c>
      <c r="G18" s="95">
        <f t="shared" si="0"/>
        <v>-207764.21000000002</v>
      </c>
      <c r="H18" s="96">
        <f t="shared" si="2"/>
        <v>898503.06</v>
      </c>
      <c r="I18" s="70"/>
    </row>
    <row r="19" spans="1:9" x14ac:dyDescent="0.25">
      <c r="A19" s="77" t="s">
        <v>151</v>
      </c>
      <c r="B19" s="78">
        <v>1436652.39</v>
      </c>
      <c r="C19" s="79" t="s">
        <v>177</v>
      </c>
      <c r="D19" s="78" t="s">
        <v>199</v>
      </c>
      <c r="E19" s="92"/>
      <c r="F19" s="92">
        <f t="shared" si="1"/>
        <v>369032.03</v>
      </c>
      <c r="G19" s="95">
        <f t="shared" si="0"/>
        <v>698593.33000000007</v>
      </c>
      <c r="H19" s="96">
        <f t="shared" si="2"/>
        <v>738059.05999999982</v>
      </c>
      <c r="I19" s="70"/>
    </row>
    <row r="20" spans="1:9" x14ac:dyDescent="0.25">
      <c r="A20" s="77" t="s">
        <v>152</v>
      </c>
      <c r="B20" s="78">
        <v>51049.54</v>
      </c>
      <c r="C20" s="79" t="s">
        <v>178</v>
      </c>
      <c r="D20" s="78" t="s">
        <v>200</v>
      </c>
      <c r="E20" s="92"/>
      <c r="F20" s="92">
        <f t="shared" si="1"/>
        <v>27551.56</v>
      </c>
      <c r="G20" s="95">
        <f t="shared" si="0"/>
        <v>-4054.5800000000017</v>
      </c>
      <c r="H20" s="96">
        <f t="shared" si="2"/>
        <v>55104.12</v>
      </c>
      <c r="I20" s="70"/>
    </row>
    <row r="21" spans="1:9" x14ac:dyDescent="0.25">
      <c r="A21" s="77" t="s">
        <v>153</v>
      </c>
      <c r="B21" s="78">
        <v>58631.56</v>
      </c>
      <c r="C21" s="79" t="s">
        <v>179</v>
      </c>
      <c r="D21" s="78" t="s">
        <v>201</v>
      </c>
      <c r="E21" s="92"/>
      <c r="F21" s="92">
        <f t="shared" si="1"/>
        <v>20567.82</v>
      </c>
      <c r="G21" s="95">
        <f t="shared" si="0"/>
        <v>17487.919999999998</v>
      </c>
      <c r="H21" s="96">
        <f t="shared" si="2"/>
        <v>41143.64</v>
      </c>
      <c r="I21" s="70"/>
    </row>
    <row r="22" spans="1:9" x14ac:dyDescent="0.25">
      <c r="A22" s="77" t="s">
        <v>154</v>
      </c>
      <c r="B22" s="78">
        <v>173342</v>
      </c>
      <c r="C22" s="79" t="s">
        <v>180</v>
      </c>
      <c r="D22" s="78" t="s">
        <v>202</v>
      </c>
      <c r="E22" s="92"/>
      <c r="F22" s="92">
        <f t="shared" si="1"/>
        <v>94115.3</v>
      </c>
      <c r="G22" s="95">
        <f t="shared" si="0"/>
        <v>-14891.600000000006</v>
      </c>
      <c r="H22" s="96">
        <f t="shared" si="2"/>
        <v>188233.60000000001</v>
      </c>
      <c r="I22" s="70"/>
    </row>
    <row r="23" spans="1:9" x14ac:dyDescent="0.25">
      <c r="A23" s="77" t="s">
        <v>155</v>
      </c>
      <c r="B23" s="78">
        <v>74649656.969999999</v>
      </c>
      <c r="C23" s="79" t="s">
        <v>181</v>
      </c>
      <c r="D23" s="78" t="s">
        <v>203</v>
      </c>
      <c r="E23" s="92"/>
      <c r="F23" s="92">
        <f t="shared" si="1"/>
        <v>25232624.550000001</v>
      </c>
      <c r="G23" s="95">
        <f t="shared" si="0"/>
        <v>24184389.870000001</v>
      </c>
      <c r="H23" s="96">
        <f t="shared" si="2"/>
        <v>50465267.099999994</v>
      </c>
      <c r="I23" s="70"/>
    </row>
    <row r="24" spans="1:9" x14ac:dyDescent="0.25">
      <c r="A24" s="77" t="s">
        <v>156</v>
      </c>
      <c r="B24" s="78">
        <v>22201125.5</v>
      </c>
      <c r="C24" s="79" t="s">
        <v>182</v>
      </c>
      <c r="D24" s="78">
        <v>11</v>
      </c>
      <c r="E24" s="92"/>
      <c r="F24" s="92">
        <f t="shared" si="1"/>
        <v>11</v>
      </c>
      <c r="G24" s="95">
        <f t="shared" si="0"/>
        <v>22201104.5</v>
      </c>
      <c r="H24" s="96">
        <f t="shared" si="2"/>
        <v>21</v>
      </c>
      <c r="I24" s="70"/>
    </row>
    <row r="25" spans="1:9" x14ac:dyDescent="0.25">
      <c r="A25" s="77" t="s">
        <v>157</v>
      </c>
      <c r="B25" s="78">
        <v>312020</v>
      </c>
      <c r="C25" s="79" t="s">
        <v>183</v>
      </c>
      <c r="D25" s="78">
        <v>4</v>
      </c>
      <c r="E25" s="92"/>
      <c r="F25" s="92">
        <f t="shared" si="1"/>
        <v>4</v>
      </c>
      <c r="G25" s="95">
        <f t="shared" si="0"/>
        <v>312012</v>
      </c>
      <c r="H25" s="96">
        <f t="shared" si="2"/>
        <v>8</v>
      </c>
      <c r="I25" s="70"/>
    </row>
    <row r="26" spans="1:9" x14ac:dyDescent="0.25">
      <c r="A26" s="77" t="s">
        <v>158</v>
      </c>
      <c r="B26" s="78">
        <v>6206518.4900000002</v>
      </c>
      <c r="C26" s="79" t="s">
        <v>184</v>
      </c>
      <c r="D26" s="78" t="s">
        <v>204</v>
      </c>
      <c r="E26" s="92"/>
      <c r="F26" s="92">
        <f t="shared" si="1"/>
        <v>2095.1999999999998</v>
      </c>
      <c r="G26" s="95">
        <f t="shared" si="0"/>
        <v>6202329.0899999999</v>
      </c>
      <c r="H26" s="96">
        <f t="shared" si="2"/>
        <v>4189.4000000003725</v>
      </c>
      <c r="I26" s="70"/>
    </row>
    <row r="27" spans="1:9" x14ac:dyDescent="0.25">
      <c r="A27" s="77" t="s">
        <v>159</v>
      </c>
      <c r="B27" s="78">
        <v>296989.42</v>
      </c>
      <c r="C27" s="79" t="s">
        <v>185</v>
      </c>
      <c r="D27" s="78" t="s">
        <v>205</v>
      </c>
      <c r="E27" s="92"/>
      <c r="F27" s="92">
        <f t="shared" si="1"/>
        <v>43029.74</v>
      </c>
      <c r="G27" s="95">
        <f t="shared" si="0"/>
        <v>210931.94</v>
      </c>
      <c r="H27" s="96">
        <f t="shared" si="2"/>
        <v>86057.479999999981</v>
      </c>
      <c r="I27" s="70"/>
    </row>
    <row r="28" spans="1:9" x14ac:dyDescent="0.25">
      <c r="A28" s="77" t="s">
        <v>160</v>
      </c>
      <c r="B28" s="78">
        <v>2516722.13</v>
      </c>
      <c r="C28" s="79" t="s">
        <v>186</v>
      </c>
      <c r="D28" s="78" t="s">
        <v>206</v>
      </c>
      <c r="E28" s="92"/>
      <c r="F28" s="92">
        <f t="shared" si="1"/>
        <v>2042398.08</v>
      </c>
      <c r="G28" s="95">
        <f t="shared" si="0"/>
        <v>-1568082.03</v>
      </c>
      <c r="H28" s="96">
        <f t="shared" si="2"/>
        <v>4084804.16</v>
      </c>
      <c r="I28" s="70"/>
    </row>
    <row r="29" spans="1:9" ht="12.75" customHeight="1" x14ac:dyDescent="0.25">
      <c r="A29" s="77" t="s">
        <v>161</v>
      </c>
      <c r="B29" s="78">
        <v>11618534.16</v>
      </c>
      <c r="C29" s="79" t="s">
        <v>187</v>
      </c>
      <c r="D29" s="78" t="s">
        <v>207</v>
      </c>
      <c r="E29" s="92"/>
      <c r="F29" s="92">
        <f t="shared" si="1"/>
        <v>2150738.7599999998</v>
      </c>
      <c r="G29" s="95">
        <f t="shared" si="0"/>
        <v>7317151.6400000006</v>
      </c>
      <c r="H29" s="96">
        <f t="shared" si="2"/>
        <v>4301382.5199999996</v>
      </c>
      <c r="I29" s="70"/>
    </row>
    <row r="30" spans="1:9" x14ac:dyDescent="0.25">
      <c r="A30" s="77" t="s">
        <v>162</v>
      </c>
      <c r="B30" s="78">
        <v>2347199.29</v>
      </c>
      <c r="C30" s="79" t="s">
        <v>188</v>
      </c>
      <c r="D30" s="78" t="s">
        <v>208</v>
      </c>
      <c r="E30" s="92"/>
      <c r="F30" s="92">
        <f t="shared" si="1"/>
        <v>1954260.93</v>
      </c>
      <c r="G30" s="95">
        <f t="shared" si="0"/>
        <v>-1561324.5699999998</v>
      </c>
      <c r="H30" s="96">
        <f t="shared" si="2"/>
        <v>3908523.86</v>
      </c>
      <c r="I30" s="70"/>
    </row>
    <row r="31" spans="1:9" x14ac:dyDescent="0.25">
      <c r="A31" s="77" t="s">
        <v>163</v>
      </c>
      <c r="B31" s="78">
        <v>61244.36</v>
      </c>
      <c r="C31" s="79" t="s">
        <v>189</v>
      </c>
      <c r="D31" s="78" t="s">
        <v>189</v>
      </c>
      <c r="E31" s="92"/>
      <c r="F31" s="92">
        <f t="shared" si="1"/>
        <v>30621.68</v>
      </c>
      <c r="G31" s="95">
        <f t="shared" si="0"/>
        <v>0</v>
      </c>
      <c r="H31" s="96">
        <f t="shared" si="2"/>
        <v>61244.36</v>
      </c>
      <c r="I31" s="70"/>
    </row>
    <row r="32" spans="1:9" x14ac:dyDescent="0.25">
      <c r="A32" s="77" t="s">
        <v>164</v>
      </c>
      <c r="B32" s="78">
        <v>701866.15</v>
      </c>
      <c r="C32" s="79" t="s">
        <v>190</v>
      </c>
      <c r="D32" s="78" t="s">
        <v>209</v>
      </c>
      <c r="E32" s="92"/>
      <c r="F32" s="92">
        <f t="shared" si="1"/>
        <v>37499.67</v>
      </c>
      <c r="G32" s="95">
        <f t="shared" si="0"/>
        <v>626865.80999999994</v>
      </c>
      <c r="H32" s="96">
        <f t="shared" si="2"/>
        <v>75000.340000000084</v>
      </c>
      <c r="I32" s="70"/>
    </row>
    <row r="33" spans="1:9" x14ac:dyDescent="0.25">
      <c r="A33" s="77" t="s">
        <v>165</v>
      </c>
      <c r="B33" s="78">
        <v>2995486.02</v>
      </c>
      <c r="C33" s="79" t="s">
        <v>191</v>
      </c>
      <c r="D33" s="78" t="s">
        <v>210</v>
      </c>
      <c r="E33" s="92"/>
      <c r="F33" s="92">
        <f t="shared" si="1"/>
        <v>1971945.51</v>
      </c>
      <c r="G33" s="95">
        <f t="shared" si="0"/>
        <v>-948525</v>
      </c>
      <c r="H33" s="96">
        <f t="shared" si="2"/>
        <v>3944011.02</v>
      </c>
      <c r="I33" s="70"/>
    </row>
    <row r="34" spans="1:9" x14ac:dyDescent="0.25">
      <c r="A34" s="77" t="s">
        <v>166</v>
      </c>
      <c r="B34" s="78">
        <v>69863442.599999994</v>
      </c>
      <c r="C34" s="79" t="s">
        <v>192</v>
      </c>
      <c r="D34" s="78" t="s">
        <v>211</v>
      </c>
      <c r="E34" s="92"/>
      <c r="F34" s="92">
        <f t="shared" si="1"/>
        <v>5963843.2699999996</v>
      </c>
      <c r="G34" s="95">
        <f t="shared" si="0"/>
        <v>57935768.060000002</v>
      </c>
      <c r="H34" s="96">
        <f>+B34-G34</f>
        <v>11927674.539999992</v>
      </c>
      <c r="I34" s="70"/>
    </row>
    <row r="35" spans="1:9" ht="15.75" thickBot="1" x14ac:dyDescent="0.3">
      <c r="A35" s="80" t="s">
        <v>167</v>
      </c>
      <c r="B35" s="81">
        <v>2209339.2000000002</v>
      </c>
      <c r="C35" s="82">
        <v>0</v>
      </c>
      <c r="D35" s="81" t="s">
        <v>170</v>
      </c>
      <c r="E35" s="92"/>
      <c r="F35" s="92">
        <f t="shared" si="1"/>
        <v>2209339.2000000002</v>
      </c>
      <c r="G35" s="95">
        <f t="shared" ref="G35" si="3">+C35+F35</f>
        <v>2209339.2000000002</v>
      </c>
      <c r="H35" s="96">
        <f t="shared" si="2"/>
        <v>0</v>
      </c>
      <c r="I35" s="70"/>
    </row>
    <row r="36" spans="1:9" x14ac:dyDescent="0.25">
      <c r="A36" s="65"/>
      <c r="B36" s="66"/>
      <c r="C36" s="66"/>
      <c r="D36" s="66"/>
      <c r="G36" s="95">
        <f>+SUM(G13:G35)</f>
        <v>166217033.61000001</v>
      </c>
      <c r="H36" s="95">
        <f>SUM(H12:H35)</f>
        <v>151930737.00000003</v>
      </c>
      <c r="I36" s="70"/>
    </row>
    <row r="37" spans="1:9" x14ac:dyDescent="0.25">
      <c r="A37" s="65"/>
      <c r="B37" s="67"/>
      <c r="C37" s="67"/>
      <c r="D37" s="83"/>
      <c r="G37" s="95">
        <f>+G36-G34</f>
        <v>108281265.55000001</v>
      </c>
      <c r="I37" s="96">
        <f>+H36-D12</f>
        <v>73732130.280000031</v>
      </c>
    </row>
    <row r="38" spans="1:9" x14ac:dyDescent="0.25">
      <c r="A38" s="65"/>
      <c r="B38" s="67"/>
      <c r="C38" s="67"/>
      <c r="D38" s="67"/>
    </row>
    <row r="39" spans="1:9" x14ac:dyDescent="0.25">
      <c r="A39" s="65"/>
      <c r="B39" s="67"/>
      <c r="C39" s="67"/>
      <c r="D39" s="67"/>
    </row>
    <row r="40" spans="1:9" x14ac:dyDescent="0.25">
      <c r="A40" s="65"/>
      <c r="B40" s="67"/>
      <c r="C40" s="67"/>
      <c r="D40" s="68"/>
    </row>
    <row r="41" spans="1:9" x14ac:dyDescent="0.25">
      <c r="A41" s="65"/>
      <c r="B41" s="67"/>
      <c r="C41" s="67"/>
      <c r="D41" s="68"/>
    </row>
    <row r="42" spans="1:9" x14ac:dyDescent="0.25">
      <c r="A42" s="65"/>
      <c r="B42" s="67"/>
      <c r="C42" s="67"/>
      <c r="D42" s="68"/>
    </row>
    <row r="43" spans="1:9" x14ac:dyDescent="0.25">
      <c r="A43" s="65"/>
      <c r="B43" s="67"/>
      <c r="C43" s="67"/>
      <c r="D43" s="68"/>
    </row>
    <row r="44" spans="1:9" x14ac:dyDescent="0.25">
      <c r="A44" s="65"/>
      <c r="B44" s="67"/>
      <c r="C44" s="67"/>
      <c r="D44" s="68"/>
    </row>
    <row r="45" spans="1:9" x14ac:dyDescent="0.25">
      <c r="A45" s="65"/>
      <c r="B45" s="67"/>
      <c r="C45" s="67"/>
      <c r="D45" s="68"/>
    </row>
    <row r="46" spans="1:9" x14ac:dyDescent="0.25">
      <c r="A46" s="65"/>
      <c r="B46" s="67"/>
      <c r="C46" s="69"/>
      <c r="D46" s="68"/>
    </row>
    <row r="47" spans="1:9" x14ac:dyDescent="0.25">
      <c r="A47" s="65"/>
      <c r="B47" s="69"/>
      <c r="C47" s="70"/>
      <c r="D47" s="69"/>
    </row>
    <row r="48" spans="1:9" x14ac:dyDescent="0.25">
      <c r="B48" s="70"/>
      <c r="C48" s="67"/>
      <c r="D48" s="70"/>
    </row>
    <row r="49" spans="1:4" x14ac:dyDescent="0.25">
      <c r="B49" s="67"/>
      <c r="C49" s="70"/>
      <c r="D49" s="68"/>
    </row>
    <row r="50" spans="1:4" x14ac:dyDescent="0.25">
      <c r="A50" s="65"/>
      <c r="B50" s="70"/>
      <c r="C50" s="70"/>
      <c r="D50" s="70"/>
    </row>
    <row r="51" spans="1:4" x14ac:dyDescent="0.25">
      <c r="B51" s="70"/>
      <c r="C51" s="70"/>
      <c r="D51" s="70"/>
    </row>
    <row r="52" spans="1:4" x14ac:dyDescent="0.25">
      <c r="B52" s="70"/>
      <c r="C52" s="70"/>
      <c r="D52" s="70"/>
    </row>
    <row r="53" spans="1:4" x14ac:dyDescent="0.25">
      <c r="B53" s="70"/>
      <c r="C53" s="70"/>
      <c r="D53" s="70"/>
    </row>
    <row r="54" spans="1:4" x14ac:dyDescent="0.25">
      <c r="B54" s="70"/>
      <c r="C54" s="70"/>
      <c r="D54" s="70"/>
    </row>
    <row r="55" spans="1:4" x14ac:dyDescent="0.25">
      <c r="B55" s="70"/>
      <c r="C55" s="70"/>
      <c r="D55" s="70"/>
    </row>
    <row r="56" spans="1:4" x14ac:dyDescent="0.25">
      <c r="B56" s="70"/>
      <c r="C56" s="70"/>
      <c r="D56" s="70"/>
    </row>
    <row r="57" spans="1:4" x14ac:dyDescent="0.25">
      <c r="B57" s="70"/>
      <c r="C57" s="70"/>
      <c r="D57" s="70"/>
    </row>
    <row r="58" spans="1:4" x14ac:dyDescent="0.25">
      <c r="B58" s="70"/>
      <c r="C58" s="70"/>
      <c r="D58" s="70"/>
    </row>
    <row r="59" spans="1:4" x14ac:dyDescent="0.25">
      <c r="B59" s="70"/>
      <c r="C59" s="70"/>
      <c r="D59" s="70"/>
    </row>
    <row r="60" spans="1:4" x14ac:dyDescent="0.25">
      <c r="B60" s="70"/>
      <c r="C60" s="70"/>
      <c r="D60" s="70"/>
    </row>
    <row r="61" spans="1:4" x14ac:dyDescent="0.25">
      <c r="B61" s="70"/>
      <c r="C61" s="70"/>
      <c r="D61" s="70"/>
    </row>
    <row r="62" spans="1:4" x14ac:dyDescent="0.25">
      <c r="B62" s="70"/>
      <c r="C62" s="70"/>
      <c r="D62" s="70"/>
    </row>
    <row r="63" spans="1:4" x14ac:dyDescent="0.25">
      <c r="B63" s="70"/>
      <c r="C63" s="70"/>
      <c r="D63" s="70"/>
    </row>
    <row r="64" spans="1:4" x14ac:dyDescent="0.25">
      <c r="B64" s="70"/>
      <c r="C64" s="70"/>
      <c r="D64" s="70"/>
    </row>
    <row r="65" spans="2:4" x14ac:dyDescent="0.25">
      <c r="B65" s="70"/>
      <c r="C65" s="70"/>
      <c r="D65" s="70"/>
    </row>
    <row r="66" spans="2:4" x14ac:dyDescent="0.25">
      <c r="B66" s="70"/>
      <c r="C66" s="70"/>
      <c r="D66" s="70"/>
    </row>
    <row r="67" spans="2:4" x14ac:dyDescent="0.25">
      <c r="B67" s="70"/>
      <c r="C67" s="70"/>
      <c r="D67" s="70"/>
    </row>
    <row r="68" spans="2:4" x14ac:dyDescent="0.25">
      <c r="B68" s="70"/>
      <c r="C68" s="70"/>
      <c r="D68" s="70"/>
    </row>
    <row r="69" spans="2:4" x14ac:dyDescent="0.25">
      <c r="B69" s="70"/>
      <c r="C69" s="70"/>
      <c r="D69" s="70"/>
    </row>
    <row r="70" spans="2:4" x14ac:dyDescent="0.25">
      <c r="B70" s="70"/>
      <c r="C70" s="70"/>
      <c r="D70" s="70"/>
    </row>
    <row r="71" spans="2:4" x14ac:dyDescent="0.25">
      <c r="B71" s="70"/>
      <c r="C71" s="70"/>
      <c r="D71" s="70"/>
    </row>
    <row r="72" spans="2:4" x14ac:dyDescent="0.25">
      <c r="B72" s="70"/>
      <c r="C72" s="70"/>
      <c r="D72" s="70"/>
    </row>
    <row r="73" spans="2:4" x14ac:dyDescent="0.25">
      <c r="B73" s="70"/>
      <c r="C73" s="70"/>
      <c r="D73" s="70"/>
    </row>
    <row r="74" spans="2:4" x14ac:dyDescent="0.25">
      <c r="B74" s="70"/>
      <c r="C74" s="70"/>
      <c r="D74" s="70"/>
    </row>
    <row r="75" spans="2:4" x14ac:dyDescent="0.25">
      <c r="B75" s="70"/>
      <c r="C75" s="70"/>
      <c r="D75" s="70"/>
    </row>
    <row r="76" spans="2:4" x14ac:dyDescent="0.25">
      <c r="B76" s="70"/>
      <c r="C76" s="70"/>
      <c r="D76" s="70"/>
    </row>
    <row r="77" spans="2:4" x14ac:dyDescent="0.25">
      <c r="B77" s="70"/>
      <c r="C77" s="70"/>
      <c r="D77" s="70"/>
    </row>
    <row r="78" spans="2:4" x14ac:dyDescent="0.25">
      <c r="B78" s="70"/>
      <c r="C78" s="70"/>
      <c r="D78" s="70"/>
    </row>
    <row r="79" spans="2:4" x14ac:dyDescent="0.25">
      <c r="B79" s="70"/>
      <c r="C79" s="70"/>
      <c r="D79" s="70"/>
    </row>
    <row r="80" spans="2:4" x14ac:dyDescent="0.25">
      <c r="B80" s="70"/>
      <c r="C80" s="70"/>
      <c r="D80" s="70"/>
    </row>
    <row r="81" spans="2:4" x14ac:dyDescent="0.25">
      <c r="B81" s="70"/>
      <c r="C81" s="70"/>
      <c r="D81" s="70"/>
    </row>
    <row r="82" spans="2:4" x14ac:dyDescent="0.25">
      <c r="B82" s="70"/>
      <c r="C82" s="70"/>
      <c r="D82" s="70"/>
    </row>
    <row r="83" spans="2:4" x14ac:dyDescent="0.25">
      <c r="B83" s="70"/>
      <c r="C83" s="70"/>
      <c r="D83" s="70"/>
    </row>
    <row r="84" spans="2:4" x14ac:dyDescent="0.25">
      <c r="B84" s="70"/>
      <c r="C84" s="70"/>
      <c r="D84" s="70"/>
    </row>
    <row r="85" spans="2:4" x14ac:dyDescent="0.25">
      <c r="B85" s="70"/>
      <c r="C85" s="70"/>
      <c r="D85" s="70"/>
    </row>
    <row r="86" spans="2:4" x14ac:dyDescent="0.25">
      <c r="B86" s="70"/>
      <c r="C86" s="70"/>
      <c r="D86" s="70"/>
    </row>
    <row r="87" spans="2:4" x14ac:dyDescent="0.25">
      <c r="B87" s="70"/>
      <c r="C87" s="70"/>
      <c r="D87" s="70"/>
    </row>
    <row r="88" spans="2:4" x14ac:dyDescent="0.25">
      <c r="B88" s="70"/>
      <c r="C88" s="70"/>
      <c r="D88" s="70"/>
    </row>
    <row r="89" spans="2:4" x14ac:dyDescent="0.25">
      <c r="B89" s="70"/>
      <c r="C89" s="70"/>
      <c r="D89" s="70"/>
    </row>
    <row r="90" spans="2:4" x14ac:dyDescent="0.25">
      <c r="B90" s="70"/>
      <c r="C90" s="70"/>
      <c r="D90" s="70"/>
    </row>
    <row r="91" spans="2:4" x14ac:dyDescent="0.25">
      <c r="B91" s="70"/>
      <c r="C91" s="70"/>
      <c r="D91" s="70"/>
    </row>
    <row r="92" spans="2:4" x14ac:dyDescent="0.25">
      <c r="B92" s="70"/>
      <c r="C92" s="70"/>
      <c r="D92" s="70"/>
    </row>
    <row r="93" spans="2:4" x14ac:dyDescent="0.25">
      <c r="B93" s="70"/>
      <c r="C93" s="70"/>
      <c r="D93" s="70"/>
    </row>
    <row r="94" spans="2:4" x14ac:dyDescent="0.25">
      <c r="B94" s="70"/>
      <c r="C94" s="70"/>
      <c r="D94" s="70"/>
    </row>
    <row r="95" spans="2:4" x14ac:dyDescent="0.25">
      <c r="B95" s="70"/>
      <c r="C95" s="70"/>
      <c r="D95" s="70"/>
    </row>
    <row r="96" spans="2:4" x14ac:dyDescent="0.25">
      <c r="B96" s="70"/>
      <c r="C96" s="70"/>
      <c r="D96" s="70"/>
    </row>
    <row r="97" spans="2:4" x14ac:dyDescent="0.25">
      <c r="B97" s="70"/>
      <c r="C97" s="70"/>
      <c r="D97" s="70"/>
    </row>
    <row r="98" spans="2:4" x14ac:dyDescent="0.25">
      <c r="B98" s="70"/>
      <c r="C98" s="70"/>
      <c r="D98" s="70"/>
    </row>
    <row r="99" spans="2:4" x14ac:dyDescent="0.25">
      <c r="B99" s="70"/>
      <c r="C99" s="70"/>
      <c r="D99" s="70"/>
    </row>
    <row r="100" spans="2:4" x14ac:dyDescent="0.25">
      <c r="B100" s="70"/>
      <c r="C100" s="70"/>
      <c r="D100" s="70"/>
    </row>
    <row r="101" spans="2:4" x14ac:dyDescent="0.25">
      <c r="B101" s="70"/>
      <c r="C101" s="70"/>
      <c r="D101" s="70"/>
    </row>
    <row r="102" spans="2:4" x14ac:dyDescent="0.25">
      <c r="B102" s="70"/>
      <c r="C102" s="70"/>
      <c r="D102" s="70"/>
    </row>
    <row r="103" spans="2:4" x14ac:dyDescent="0.25">
      <c r="B103" s="70"/>
      <c r="C103" s="70"/>
      <c r="D103" s="70"/>
    </row>
    <row r="104" spans="2:4" x14ac:dyDescent="0.25">
      <c r="B104" s="70"/>
      <c r="C104" s="70"/>
      <c r="D104" s="70"/>
    </row>
    <row r="105" spans="2:4" x14ac:dyDescent="0.25">
      <c r="B105" s="70"/>
      <c r="D105" s="70"/>
    </row>
  </sheetData>
  <mergeCells count="4">
    <mergeCell ref="A7:D7"/>
    <mergeCell ref="A8:D8"/>
    <mergeCell ref="A9:D9"/>
    <mergeCell ref="A10:D10"/>
  </mergeCells>
  <pageMargins left="0.7" right="0.7" top="0.75" bottom="0.75" header="0.3" footer="0.3"/>
  <pageSetup paperSize="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I105"/>
  <sheetViews>
    <sheetView topLeftCell="A4" workbookViewId="0">
      <selection activeCell="G7" sqref="G7"/>
    </sheetView>
  </sheetViews>
  <sheetFormatPr baseColWidth="10" defaultRowHeight="15" x14ac:dyDescent="0.25"/>
  <cols>
    <col min="1" max="1" width="44.85546875" customWidth="1"/>
    <col min="2" max="3" width="18.5703125" customWidth="1"/>
    <col min="4" max="4" width="17.5703125" customWidth="1"/>
    <col min="5" max="5" width="16.5703125" customWidth="1"/>
    <col min="6" max="6" width="14.7109375" customWidth="1"/>
    <col min="7" max="8" width="17.5703125" customWidth="1"/>
    <col min="9" max="9" width="16.7109375" bestFit="1" customWidth="1"/>
    <col min="257" max="257" width="66.7109375" bestFit="1" customWidth="1"/>
    <col min="258" max="258" width="21.42578125" customWidth="1"/>
    <col min="259" max="259" width="18.5703125" bestFit="1" customWidth="1"/>
    <col min="260" max="260" width="19.140625" customWidth="1"/>
    <col min="513" max="513" width="66.7109375" bestFit="1" customWidth="1"/>
    <col min="514" max="514" width="21.42578125" customWidth="1"/>
    <col min="515" max="515" width="18.5703125" bestFit="1" customWidth="1"/>
    <col min="516" max="516" width="19.140625" customWidth="1"/>
    <col min="769" max="769" width="66.7109375" bestFit="1" customWidth="1"/>
    <col min="770" max="770" width="21.42578125" customWidth="1"/>
    <col min="771" max="771" width="18.5703125" bestFit="1" customWidth="1"/>
    <col min="772" max="772" width="19.140625" customWidth="1"/>
    <col min="1025" max="1025" width="66.7109375" bestFit="1" customWidth="1"/>
    <col min="1026" max="1026" width="21.42578125" customWidth="1"/>
    <col min="1027" max="1027" width="18.5703125" bestFit="1" customWidth="1"/>
    <col min="1028" max="1028" width="19.140625" customWidth="1"/>
    <col min="1281" max="1281" width="66.7109375" bestFit="1" customWidth="1"/>
    <col min="1282" max="1282" width="21.42578125" customWidth="1"/>
    <col min="1283" max="1283" width="18.5703125" bestFit="1" customWidth="1"/>
    <col min="1284" max="1284" width="19.140625" customWidth="1"/>
    <col min="1537" max="1537" width="66.7109375" bestFit="1" customWidth="1"/>
    <col min="1538" max="1538" width="21.42578125" customWidth="1"/>
    <col min="1539" max="1539" width="18.5703125" bestFit="1" customWidth="1"/>
    <col min="1540" max="1540" width="19.140625" customWidth="1"/>
    <col min="1793" max="1793" width="66.7109375" bestFit="1" customWidth="1"/>
    <col min="1794" max="1794" width="21.42578125" customWidth="1"/>
    <col min="1795" max="1795" width="18.5703125" bestFit="1" customWidth="1"/>
    <col min="1796" max="1796" width="19.140625" customWidth="1"/>
    <col min="2049" max="2049" width="66.7109375" bestFit="1" customWidth="1"/>
    <col min="2050" max="2050" width="21.42578125" customWidth="1"/>
    <col min="2051" max="2051" width="18.5703125" bestFit="1" customWidth="1"/>
    <col min="2052" max="2052" width="19.140625" customWidth="1"/>
    <col min="2305" max="2305" width="66.7109375" bestFit="1" customWidth="1"/>
    <col min="2306" max="2306" width="21.42578125" customWidth="1"/>
    <col min="2307" max="2307" width="18.5703125" bestFit="1" customWidth="1"/>
    <col min="2308" max="2308" width="19.140625" customWidth="1"/>
    <col min="2561" max="2561" width="66.7109375" bestFit="1" customWidth="1"/>
    <col min="2562" max="2562" width="21.42578125" customWidth="1"/>
    <col min="2563" max="2563" width="18.5703125" bestFit="1" customWidth="1"/>
    <col min="2564" max="2564" width="19.140625" customWidth="1"/>
    <col min="2817" max="2817" width="66.7109375" bestFit="1" customWidth="1"/>
    <col min="2818" max="2818" width="21.42578125" customWidth="1"/>
    <col min="2819" max="2819" width="18.5703125" bestFit="1" customWidth="1"/>
    <col min="2820" max="2820" width="19.140625" customWidth="1"/>
    <col min="3073" max="3073" width="66.7109375" bestFit="1" customWidth="1"/>
    <col min="3074" max="3074" width="21.42578125" customWidth="1"/>
    <col min="3075" max="3075" width="18.5703125" bestFit="1" customWidth="1"/>
    <col min="3076" max="3076" width="19.140625" customWidth="1"/>
    <col min="3329" max="3329" width="66.7109375" bestFit="1" customWidth="1"/>
    <col min="3330" max="3330" width="21.42578125" customWidth="1"/>
    <col min="3331" max="3331" width="18.5703125" bestFit="1" customWidth="1"/>
    <col min="3332" max="3332" width="19.140625" customWidth="1"/>
    <col min="3585" max="3585" width="66.7109375" bestFit="1" customWidth="1"/>
    <col min="3586" max="3586" width="21.42578125" customWidth="1"/>
    <col min="3587" max="3587" width="18.5703125" bestFit="1" customWidth="1"/>
    <col min="3588" max="3588" width="19.140625" customWidth="1"/>
    <col min="3841" max="3841" width="66.7109375" bestFit="1" customWidth="1"/>
    <col min="3842" max="3842" width="21.42578125" customWidth="1"/>
    <col min="3843" max="3843" width="18.5703125" bestFit="1" customWidth="1"/>
    <col min="3844" max="3844" width="19.140625" customWidth="1"/>
    <col min="4097" max="4097" width="66.7109375" bestFit="1" customWidth="1"/>
    <col min="4098" max="4098" width="21.42578125" customWidth="1"/>
    <col min="4099" max="4099" width="18.5703125" bestFit="1" customWidth="1"/>
    <col min="4100" max="4100" width="19.140625" customWidth="1"/>
    <col min="4353" max="4353" width="66.7109375" bestFit="1" customWidth="1"/>
    <col min="4354" max="4354" width="21.42578125" customWidth="1"/>
    <col min="4355" max="4355" width="18.5703125" bestFit="1" customWidth="1"/>
    <col min="4356" max="4356" width="19.140625" customWidth="1"/>
    <col min="4609" max="4609" width="66.7109375" bestFit="1" customWidth="1"/>
    <col min="4610" max="4610" width="21.42578125" customWidth="1"/>
    <col min="4611" max="4611" width="18.5703125" bestFit="1" customWidth="1"/>
    <col min="4612" max="4612" width="19.140625" customWidth="1"/>
    <col min="4865" max="4865" width="66.7109375" bestFit="1" customWidth="1"/>
    <col min="4866" max="4866" width="21.42578125" customWidth="1"/>
    <col min="4867" max="4867" width="18.5703125" bestFit="1" customWidth="1"/>
    <col min="4868" max="4868" width="19.140625" customWidth="1"/>
    <col min="5121" max="5121" width="66.7109375" bestFit="1" customWidth="1"/>
    <col min="5122" max="5122" width="21.42578125" customWidth="1"/>
    <col min="5123" max="5123" width="18.5703125" bestFit="1" customWidth="1"/>
    <col min="5124" max="5124" width="19.140625" customWidth="1"/>
    <col min="5377" max="5377" width="66.7109375" bestFit="1" customWidth="1"/>
    <col min="5378" max="5378" width="21.42578125" customWidth="1"/>
    <col min="5379" max="5379" width="18.5703125" bestFit="1" customWidth="1"/>
    <col min="5380" max="5380" width="19.140625" customWidth="1"/>
    <col min="5633" max="5633" width="66.7109375" bestFit="1" customWidth="1"/>
    <col min="5634" max="5634" width="21.42578125" customWidth="1"/>
    <col min="5635" max="5635" width="18.5703125" bestFit="1" customWidth="1"/>
    <col min="5636" max="5636" width="19.140625" customWidth="1"/>
    <col min="5889" max="5889" width="66.7109375" bestFit="1" customWidth="1"/>
    <col min="5890" max="5890" width="21.42578125" customWidth="1"/>
    <col min="5891" max="5891" width="18.5703125" bestFit="1" customWidth="1"/>
    <col min="5892" max="5892" width="19.140625" customWidth="1"/>
    <col min="6145" max="6145" width="66.7109375" bestFit="1" customWidth="1"/>
    <col min="6146" max="6146" width="21.42578125" customWidth="1"/>
    <col min="6147" max="6147" width="18.5703125" bestFit="1" customWidth="1"/>
    <col min="6148" max="6148" width="19.140625" customWidth="1"/>
    <col min="6401" max="6401" width="66.7109375" bestFit="1" customWidth="1"/>
    <col min="6402" max="6402" width="21.42578125" customWidth="1"/>
    <col min="6403" max="6403" width="18.5703125" bestFit="1" customWidth="1"/>
    <col min="6404" max="6404" width="19.140625" customWidth="1"/>
    <col min="6657" max="6657" width="66.7109375" bestFit="1" customWidth="1"/>
    <col min="6658" max="6658" width="21.42578125" customWidth="1"/>
    <col min="6659" max="6659" width="18.5703125" bestFit="1" customWidth="1"/>
    <col min="6660" max="6660" width="19.140625" customWidth="1"/>
    <col min="6913" max="6913" width="66.7109375" bestFit="1" customWidth="1"/>
    <col min="6914" max="6914" width="21.42578125" customWidth="1"/>
    <col min="6915" max="6915" width="18.5703125" bestFit="1" customWidth="1"/>
    <col min="6916" max="6916" width="19.140625" customWidth="1"/>
    <col min="7169" max="7169" width="66.7109375" bestFit="1" customWidth="1"/>
    <col min="7170" max="7170" width="21.42578125" customWidth="1"/>
    <col min="7171" max="7171" width="18.5703125" bestFit="1" customWidth="1"/>
    <col min="7172" max="7172" width="19.140625" customWidth="1"/>
    <col min="7425" max="7425" width="66.7109375" bestFit="1" customWidth="1"/>
    <col min="7426" max="7426" width="21.42578125" customWidth="1"/>
    <col min="7427" max="7427" width="18.5703125" bestFit="1" customWidth="1"/>
    <col min="7428" max="7428" width="19.140625" customWidth="1"/>
    <col min="7681" max="7681" width="66.7109375" bestFit="1" customWidth="1"/>
    <col min="7682" max="7682" width="21.42578125" customWidth="1"/>
    <col min="7683" max="7683" width="18.5703125" bestFit="1" customWidth="1"/>
    <col min="7684" max="7684" width="19.140625" customWidth="1"/>
    <col min="7937" max="7937" width="66.7109375" bestFit="1" customWidth="1"/>
    <col min="7938" max="7938" width="21.42578125" customWidth="1"/>
    <col min="7939" max="7939" width="18.5703125" bestFit="1" customWidth="1"/>
    <col min="7940" max="7940" width="19.140625" customWidth="1"/>
    <col min="8193" max="8193" width="66.7109375" bestFit="1" customWidth="1"/>
    <col min="8194" max="8194" width="21.42578125" customWidth="1"/>
    <col min="8195" max="8195" width="18.5703125" bestFit="1" customWidth="1"/>
    <col min="8196" max="8196" width="19.140625" customWidth="1"/>
    <col min="8449" max="8449" width="66.7109375" bestFit="1" customWidth="1"/>
    <col min="8450" max="8450" width="21.42578125" customWidth="1"/>
    <col min="8451" max="8451" width="18.5703125" bestFit="1" customWidth="1"/>
    <col min="8452" max="8452" width="19.140625" customWidth="1"/>
    <col min="8705" max="8705" width="66.7109375" bestFit="1" customWidth="1"/>
    <col min="8706" max="8706" width="21.42578125" customWidth="1"/>
    <col min="8707" max="8707" width="18.5703125" bestFit="1" customWidth="1"/>
    <col min="8708" max="8708" width="19.140625" customWidth="1"/>
    <col min="8961" max="8961" width="66.7109375" bestFit="1" customWidth="1"/>
    <col min="8962" max="8962" width="21.42578125" customWidth="1"/>
    <col min="8963" max="8963" width="18.5703125" bestFit="1" customWidth="1"/>
    <col min="8964" max="8964" width="19.140625" customWidth="1"/>
    <col min="9217" max="9217" width="66.7109375" bestFit="1" customWidth="1"/>
    <col min="9218" max="9218" width="21.42578125" customWidth="1"/>
    <col min="9219" max="9219" width="18.5703125" bestFit="1" customWidth="1"/>
    <col min="9220" max="9220" width="19.140625" customWidth="1"/>
    <col min="9473" max="9473" width="66.7109375" bestFit="1" customWidth="1"/>
    <col min="9474" max="9474" width="21.42578125" customWidth="1"/>
    <col min="9475" max="9475" width="18.5703125" bestFit="1" customWidth="1"/>
    <col min="9476" max="9476" width="19.140625" customWidth="1"/>
    <col min="9729" max="9729" width="66.7109375" bestFit="1" customWidth="1"/>
    <col min="9730" max="9730" width="21.42578125" customWidth="1"/>
    <col min="9731" max="9731" width="18.5703125" bestFit="1" customWidth="1"/>
    <col min="9732" max="9732" width="19.140625" customWidth="1"/>
    <col min="9985" max="9985" width="66.7109375" bestFit="1" customWidth="1"/>
    <col min="9986" max="9986" width="21.42578125" customWidth="1"/>
    <col min="9987" max="9987" width="18.5703125" bestFit="1" customWidth="1"/>
    <col min="9988" max="9988" width="19.140625" customWidth="1"/>
    <col min="10241" max="10241" width="66.7109375" bestFit="1" customWidth="1"/>
    <col min="10242" max="10242" width="21.42578125" customWidth="1"/>
    <col min="10243" max="10243" width="18.5703125" bestFit="1" customWidth="1"/>
    <col min="10244" max="10244" width="19.140625" customWidth="1"/>
    <col min="10497" max="10497" width="66.7109375" bestFit="1" customWidth="1"/>
    <col min="10498" max="10498" width="21.42578125" customWidth="1"/>
    <col min="10499" max="10499" width="18.5703125" bestFit="1" customWidth="1"/>
    <col min="10500" max="10500" width="19.140625" customWidth="1"/>
    <col min="10753" max="10753" width="66.7109375" bestFit="1" customWidth="1"/>
    <col min="10754" max="10754" width="21.42578125" customWidth="1"/>
    <col min="10755" max="10755" width="18.5703125" bestFit="1" customWidth="1"/>
    <col min="10756" max="10756" width="19.140625" customWidth="1"/>
    <col min="11009" max="11009" width="66.7109375" bestFit="1" customWidth="1"/>
    <col min="11010" max="11010" width="21.42578125" customWidth="1"/>
    <col min="11011" max="11011" width="18.5703125" bestFit="1" customWidth="1"/>
    <col min="11012" max="11012" width="19.140625" customWidth="1"/>
    <col min="11265" max="11265" width="66.7109375" bestFit="1" customWidth="1"/>
    <col min="11266" max="11266" width="21.42578125" customWidth="1"/>
    <col min="11267" max="11267" width="18.5703125" bestFit="1" customWidth="1"/>
    <col min="11268" max="11268" width="19.140625" customWidth="1"/>
    <col min="11521" max="11521" width="66.7109375" bestFit="1" customWidth="1"/>
    <col min="11522" max="11522" width="21.42578125" customWidth="1"/>
    <col min="11523" max="11523" width="18.5703125" bestFit="1" customWidth="1"/>
    <col min="11524" max="11524" width="19.140625" customWidth="1"/>
    <col min="11777" max="11777" width="66.7109375" bestFit="1" customWidth="1"/>
    <col min="11778" max="11778" width="21.42578125" customWidth="1"/>
    <col min="11779" max="11779" width="18.5703125" bestFit="1" customWidth="1"/>
    <col min="11780" max="11780" width="19.140625" customWidth="1"/>
    <col min="12033" max="12033" width="66.7109375" bestFit="1" customWidth="1"/>
    <col min="12034" max="12034" width="21.42578125" customWidth="1"/>
    <col min="12035" max="12035" width="18.5703125" bestFit="1" customWidth="1"/>
    <col min="12036" max="12036" width="19.140625" customWidth="1"/>
    <col min="12289" max="12289" width="66.7109375" bestFit="1" customWidth="1"/>
    <col min="12290" max="12290" width="21.42578125" customWidth="1"/>
    <col min="12291" max="12291" width="18.5703125" bestFit="1" customWidth="1"/>
    <col min="12292" max="12292" width="19.140625" customWidth="1"/>
    <col min="12545" max="12545" width="66.7109375" bestFit="1" customWidth="1"/>
    <col min="12546" max="12546" width="21.42578125" customWidth="1"/>
    <col min="12547" max="12547" width="18.5703125" bestFit="1" customWidth="1"/>
    <col min="12548" max="12548" width="19.140625" customWidth="1"/>
    <col min="12801" max="12801" width="66.7109375" bestFit="1" customWidth="1"/>
    <col min="12802" max="12802" width="21.42578125" customWidth="1"/>
    <col min="12803" max="12803" width="18.5703125" bestFit="1" customWidth="1"/>
    <col min="12804" max="12804" width="19.140625" customWidth="1"/>
    <col min="13057" max="13057" width="66.7109375" bestFit="1" customWidth="1"/>
    <col min="13058" max="13058" width="21.42578125" customWidth="1"/>
    <col min="13059" max="13059" width="18.5703125" bestFit="1" customWidth="1"/>
    <col min="13060" max="13060" width="19.140625" customWidth="1"/>
    <col min="13313" max="13313" width="66.7109375" bestFit="1" customWidth="1"/>
    <col min="13314" max="13314" width="21.42578125" customWidth="1"/>
    <col min="13315" max="13315" width="18.5703125" bestFit="1" customWidth="1"/>
    <col min="13316" max="13316" width="19.140625" customWidth="1"/>
    <col min="13569" max="13569" width="66.7109375" bestFit="1" customWidth="1"/>
    <col min="13570" max="13570" width="21.42578125" customWidth="1"/>
    <col min="13571" max="13571" width="18.5703125" bestFit="1" customWidth="1"/>
    <col min="13572" max="13572" width="19.140625" customWidth="1"/>
    <col min="13825" max="13825" width="66.7109375" bestFit="1" customWidth="1"/>
    <col min="13826" max="13826" width="21.42578125" customWidth="1"/>
    <col min="13827" max="13827" width="18.5703125" bestFit="1" customWidth="1"/>
    <col min="13828" max="13828" width="19.140625" customWidth="1"/>
    <col min="14081" max="14081" width="66.7109375" bestFit="1" customWidth="1"/>
    <col min="14082" max="14082" width="21.42578125" customWidth="1"/>
    <col min="14083" max="14083" width="18.5703125" bestFit="1" customWidth="1"/>
    <col min="14084" max="14084" width="19.140625" customWidth="1"/>
    <col min="14337" max="14337" width="66.7109375" bestFit="1" customWidth="1"/>
    <col min="14338" max="14338" width="21.42578125" customWidth="1"/>
    <col min="14339" max="14339" width="18.5703125" bestFit="1" customWidth="1"/>
    <col min="14340" max="14340" width="19.140625" customWidth="1"/>
    <col min="14593" max="14593" width="66.7109375" bestFit="1" customWidth="1"/>
    <col min="14594" max="14594" width="21.42578125" customWidth="1"/>
    <col min="14595" max="14595" width="18.5703125" bestFit="1" customWidth="1"/>
    <col min="14596" max="14596" width="19.140625" customWidth="1"/>
    <col min="14849" max="14849" width="66.7109375" bestFit="1" customWidth="1"/>
    <col min="14850" max="14850" width="21.42578125" customWidth="1"/>
    <col min="14851" max="14851" width="18.5703125" bestFit="1" customWidth="1"/>
    <col min="14852" max="14852" width="19.140625" customWidth="1"/>
    <col min="15105" max="15105" width="66.7109375" bestFit="1" customWidth="1"/>
    <col min="15106" max="15106" width="21.42578125" customWidth="1"/>
    <col min="15107" max="15107" width="18.5703125" bestFit="1" customWidth="1"/>
    <col min="15108" max="15108" width="19.140625" customWidth="1"/>
    <col min="15361" max="15361" width="66.7109375" bestFit="1" customWidth="1"/>
    <col min="15362" max="15362" width="21.42578125" customWidth="1"/>
    <col min="15363" max="15363" width="18.5703125" bestFit="1" customWidth="1"/>
    <col min="15364" max="15364" width="19.140625" customWidth="1"/>
    <col min="15617" max="15617" width="66.7109375" bestFit="1" customWidth="1"/>
    <col min="15618" max="15618" width="21.42578125" customWidth="1"/>
    <col min="15619" max="15619" width="18.5703125" bestFit="1" customWidth="1"/>
    <col min="15620" max="15620" width="19.140625" customWidth="1"/>
    <col min="15873" max="15873" width="66.7109375" bestFit="1" customWidth="1"/>
    <col min="15874" max="15874" width="21.42578125" customWidth="1"/>
    <col min="15875" max="15875" width="18.5703125" bestFit="1" customWidth="1"/>
    <col min="15876" max="15876" width="19.140625" customWidth="1"/>
    <col min="16129" max="16129" width="66.7109375" bestFit="1" customWidth="1"/>
    <col min="16130" max="16130" width="21.42578125" customWidth="1"/>
    <col min="16131" max="16131" width="18.5703125" bestFit="1" customWidth="1"/>
    <col min="16132" max="16132" width="19.140625" customWidth="1"/>
  </cols>
  <sheetData>
    <row r="6" spans="1:9" ht="17.25" customHeight="1" x14ac:dyDescent="0.25"/>
    <row r="7" spans="1:9" x14ac:dyDescent="0.25">
      <c r="A7" s="179" t="s">
        <v>237</v>
      </c>
      <c r="B7" s="179"/>
      <c r="C7" s="179"/>
      <c r="D7" s="179"/>
    </row>
    <row r="8" spans="1:9" x14ac:dyDescent="0.25">
      <c r="A8" s="180" t="s">
        <v>140</v>
      </c>
      <c r="B8" s="180"/>
      <c r="C8" s="180"/>
      <c r="D8" s="180"/>
    </row>
    <row r="9" spans="1:9" x14ac:dyDescent="0.25">
      <c r="A9" s="180" t="s">
        <v>285</v>
      </c>
      <c r="B9" s="180"/>
      <c r="C9" s="180"/>
      <c r="D9" s="180"/>
    </row>
    <row r="10" spans="1:9" ht="15.75" thickBot="1" x14ac:dyDescent="0.3">
      <c r="A10" s="181" t="s">
        <v>2</v>
      </c>
      <c r="B10" s="181"/>
      <c r="C10" s="181"/>
      <c r="D10" s="181"/>
      <c r="F10" s="92"/>
    </row>
    <row r="11" spans="1:9" ht="13.5" customHeight="1" thickBot="1" x14ac:dyDescent="0.3">
      <c r="A11" s="121"/>
      <c r="B11" s="71" t="s">
        <v>141</v>
      </c>
      <c r="C11" s="62" t="s">
        <v>142</v>
      </c>
      <c r="D11" s="63" t="s">
        <v>143</v>
      </c>
      <c r="E11" s="122"/>
      <c r="F11" s="122"/>
      <c r="G11" s="133" t="s">
        <v>239</v>
      </c>
      <c r="H11" s="63" t="s">
        <v>143</v>
      </c>
    </row>
    <row r="12" spans="1:9" ht="13.5" customHeight="1" thickBot="1" x14ac:dyDescent="0.3">
      <c r="A12" s="64" t="s">
        <v>144</v>
      </c>
      <c r="B12" s="72">
        <v>318416043.64999998</v>
      </c>
      <c r="C12" s="72">
        <v>262283710.63999999</v>
      </c>
      <c r="D12" s="73">
        <v>56132332.990000002</v>
      </c>
      <c r="E12" s="144">
        <f>B12-C12</f>
        <v>56132333.00999999</v>
      </c>
      <c r="F12" s="145">
        <f>D12-E12</f>
        <v>-1.9999988377094269E-2</v>
      </c>
      <c r="G12" s="146"/>
      <c r="H12" s="147" t="s">
        <v>143</v>
      </c>
    </row>
    <row r="13" spans="1:9" x14ac:dyDescent="0.25">
      <c r="A13" s="100" t="s">
        <v>213</v>
      </c>
      <c r="B13" s="101" t="s">
        <v>244</v>
      </c>
      <c r="C13" s="102">
        <v>18136832.93</v>
      </c>
      <c r="D13" s="101" t="s">
        <v>266</v>
      </c>
      <c r="E13" s="123">
        <f>B13-C13</f>
        <v>11889055.25</v>
      </c>
      <c r="F13" s="123">
        <f>D13-E13</f>
        <v>0</v>
      </c>
      <c r="G13" s="125">
        <f>+C13-F13</f>
        <v>18136832.93</v>
      </c>
      <c r="H13" s="126">
        <f>+B13-G13</f>
        <v>11889055.25</v>
      </c>
      <c r="I13" s="70"/>
    </row>
    <row r="14" spans="1:9" x14ac:dyDescent="0.25">
      <c r="A14" s="103" t="s">
        <v>214</v>
      </c>
      <c r="B14" s="104" t="s">
        <v>245</v>
      </c>
      <c r="C14" s="105">
        <v>210926.31</v>
      </c>
      <c r="D14" s="104" t="s">
        <v>267</v>
      </c>
      <c r="E14" s="123">
        <f t="shared" ref="E14:E35" si="0">B14-C14</f>
        <v>6523.2699999999895</v>
      </c>
      <c r="F14" s="123">
        <f t="shared" ref="F14:F35" si="1">D14-E14</f>
        <v>1.0913936421275139E-11</v>
      </c>
      <c r="G14" s="125">
        <f>C14-F14</f>
        <v>210926.31</v>
      </c>
      <c r="H14" s="126">
        <f t="shared" ref="H14:H35" si="2">+B14-G14</f>
        <v>6523.2699999999895</v>
      </c>
      <c r="I14" s="70"/>
    </row>
    <row r="15" spans="1:9" x14ac:dyDescent="0.25">
      <c r="A15" s="103" t="s">
        <v>215</v>
      </c>
      <c r="B15" s="104" t="s">
        <v>246</v>
      </c>
      <c r="C15" s="105">
        <v>67324706.469999999</v>
      </c>
      <c r="D15" s="104" t="s">
        <v>268</v>
      </c>
      <c r="E15" s="123">
        <f>B15-C15</f>
        <v>11525224.829999998</v>
      </c>
      <c r="F15" s="123">
        <f>D15-E15</f>
        <v>0</v>
      </c>
      <c r="G15" s="125">
        <f>+C15-F15</f>
        <v>67324706.469999999</v>
      </c>
      <c r="H15" s="126">
        <f t="shared" si="2"/>
        <v>11525224.829999998</v>
      </c>
      <c r="I15" s="70"/>
    </row>
    <row r="16" spans="1:9" x14ac:dyDescent="0.25">
      <c r="A16" s="103" t="s">
        <v>216</v>
      </c>
      <c r="B16" s="104" t="s">
        <v>247</v>
      </c>
      <c r="C16" s="105">
        <v>7287275.5899999999</v>
      </c>
      <c r="D16" s="104" t="s">
        <v>269</v>
      </c>
      <c r="E16" s="123">
        <f t="shared" si="0"/>
        <v>1720030.6500000004</v>
      </c>
      <c r="F16" s="123">
        <f t="shared" si="1"/>
        <v>0</v>
      </c>
      <c r="G16" s="125">
        <f t="shared" ref="G16" si="3">+C16-F16</f>
        <v>7287275.5899999999</v>
      </c>
      <c r="H16" s="126">
        <f t="shared" si="2"/>
        <v>1720030.6500000004</v>
      </c>
      <c r="I16" s="70"/>
    </row>
    <row r="17" spans="1:9" x14ac:dyDescent="0.25">
      <c r="A17" s="103" t="s">
        <v>217</v>
      </c>
      <c r="B17" s="104" t="s">
        <v>248</v>
      </c>
      <c r="C17" s="105">
        <v>1475643.2</v>
      </c>
      <c r="D17" s="104" t="s">
        <v>270</v>
      </c>
      <c r="E17" s="123">
        <f t="shared" si="0"/>
        <v>401476.23</v>
      </c>
      <c r="F17" s="123">
        <f>D17-E17</f>
        <v>0</v>
      </c>
      <c r="G17" s="125">
        <f t="shared" ref="G17" si="4">C17-F17</f>
        <v>1475643.2</v>
      </c>
      <c r="H17" s="126">
        <f t="shared" si="2"/>
        <v>401476.23</v>
      </c>
      <c r="I17" s="70"/>
    </row>
    <row r="18" spans="1:9" x14ac:dyDescent="0.25">
      <c r="A18" s="103" t="s">
        <v>218</v>
      </c>
      <c r="B18" s="104" t="s">
        <v>249</v>
      </c>
      <c r="C18" s="105">
        <v>340653.39999999997</v>
      </c>
      <c r="D18" s="104" t="s">
        <v>271</v>
      </c>
      <c r="E18" s="123">
        <f t="shared" si="0"/>
        <v>350085.45</v>
      </c>
      <c r="F18" s="123">
        <f>D18-E18</f>
        <v>0</v>
      </c>
      <c r="G18" s="127">
        <f t="shared" ref="G18:G19" si="5">+C18-F18</f>
        <v>340653.39999999997</v>
      </c>
      <c r="H18" s="126">
        <f t="shared" si="2"/>
        <v>350085.45</v>
      </c>
      <c r="I18" s="70"/>
    </row>
    <row r="19" spans="1:9" x14ac:dyDescent="0.25">
      <c r="A19" s="103" t="s">
        <v>219</v>
      </c>
      <c r="B19" s="104" t="s">
        <v>250</v>
      </c>
      <c r="C19" s="105">
        <v>1192479.99</v>
      </c>
      <c r="D19" s="104" t="s">
        <v>272</v>
      </c>
      <c r="E19" s="123">
        <f>B19-C19</f>
        <v>244172.39999999991</v>
      </c>
      <c r="F19" s="123">
        <f t="shared" si="1"/>
        <v>0</v>
      </c>
      <c r="G19" s="125">
        <f t="shared" si="5"/>
        <v>1192479.99</v>
      </c>
      <c r="H19" s="126">
        <f t="shared" si="2"/>
        <v>244172.39999999991</v>
      </c>
      <c r="I19" s="70"/>
    </row>
    <row r="20" spans="1:9" x14ac:dyDescent="0.25">
      <c r="A20" s="103" t="s">
        <v>220</v>
      </c>
      <c r="B20" s="104" t="s">
        <v>251</v>
      </c>
      <c r="C20" s="105">
        <v>27490.52</v>
      </c>
      <c r="D20" s="104" t="s">
        <v>273</v>
      </c>
      <c r="E20" s="123">
        <f t="shared" si="0"/>
        <v>23559.02</v>
      </c>
      <c r="F20" s="123">
        <f t="shared" si="1"/>
        <v>0</v>
      </c>
      <c r="G20" s="125">
        <f t="shared" ref="G20" si="6">C20-F20</f>
        <v>27490.52</v>
      </c>
      <c r="H20" s="126">
        <f t="shared" si="2"/>
        <v>23559.02</v>
      </c>
      <c r="I20" s="70"/>
    </row>
    <row r="21" spans="1:9" x14ac:dyDescent="0.25">
      <c r="A21" s="103" t="s">
        <v>221</v>
      </c>
      <c r="B21" s="104" t="s">
        <v>252</v>
      </c>
      <c r="C21" s="105">
        <v>42535.49</v>
      </c>
      <c r="D21" s="104" t="s">
        <v>274</v>
      </c>
      <c r="E21" s="123">
        <f t="shared" si="0"/>
        <v>16096.07</v>
      </c>
      <c r="F21" s="123">
        <f t="shared" si="1"/>
        <v>0</v>
      </c>
      <c r="G21" s="125">
        <f t="shared" ref="G21:G22" si="7">+C21-F21</f>
        <v>42535.49</v>
      </c>
      <c r="H21" s="126">
        <f t="shared" si="2"/>
        <v>16096.07</v>
      </c>
      <c r="I21" s="70"/>
    </row>
    <row r="22" spans="1:9" x14ac:dyDescent="0.25">
      <c r="A22" s="103" t="s">
        <v>222</v>
      </c>
      <c r="B22" s="104" t="s">
        <v>253</v>
      </c>
      <c r="C22" s="105">
        <v>108116.53</v>
      </c>
      <c r="D22" s="104" t="s">
        <v>275</v>
      </c>
      <c r="E22" s="123">
        <f t="shared" si="0"/>
        <v>65225.47</v>
      </c>
      <c r="F22" s="123">
        <f>D22-E22</f>
        <v>0</v>
      </c>
      <c r="G22" s="125">
        <f t="shared" si="7"/>
        <v>108116.53</v>
      </c>
      <c r="H22" s="126">
        <f t="shared" si="2"/>
        <v>65225.47</v>
      </c>
      <c r="I22" s="70"/>
    </row>
    <row r="23" spans="1:9" x14ac:dyDescent="0.25">
      <c r="A23" s="103" t="s">
        <v>223</v>
      </c>
      <c r="B23" s="104" t="s">
        <v>254</v>
      </c>
      <c r="C23" s="105">
        <v>56618242.189999998</v>
      </c>
      <c r="D23" s="104" t="s">
        <v>276</v>
      </c>
      <c r="E23" s="123">
        <f t="shared" si="0"/>
        <v>18031414.780000001</v>
      </c>
      <c r="F23" s="123">
        <f t="shared" si="1"/>
        <v>0</v>
      </c>
      <c r="G23" s="125">
        <f t="shared" ref="G23" si="8">C23-F23</f>
        <v>56618242.189999998</v>
      </c>
      <c r="H23" s="126">
        <f t="shared" si="2"/>
        <v>18031414.780000001</v>
      </c>
      <c r="I23" s="70"/>
    </row>
    <row r="24" spans="1:9" x14ac:dyDescent="0.25">
      <c r="A24" s="103" t="s">
        <v>224</v>
      </c>
      <c r="B24" s="104" t="s">
        <v>255</v>
      </c>
      <c r="C24" s="105">
        <v>22201114.5</v>
      </c>
      <c r="D24" s="104">
        <v>11</v>
      </c>
      <c r="E24" s="123">
        <f t="shared" si="0"/>
        <v>11</v>
      </c>
      <c r="F24" s="123">
        <f t="shared" si="1"/>
        <v>0</v>
      </c>
      <c r="G24" s="125">
        <f t="shared" ref="G24:G25" si="9">+C24-F24</f>
        <v>22201114.5</v>
      </c>
      <c r="H24" s="126">
        <f t="shared" si="2"/>
        <v>11</v>
      </c>
      <c r="I24" s="70"/>
    </row>
    <row r="25" spans="1:9" x14ac:dyDescent="0.25">
      <c r="A25" s="103" t="s">
        <v>225</v>
      </c>
      <c r="B25" s="104" t="s">
        <v>256</v>
      </c>
      <c r="C25" s="105">
        <v>312016</v>
      </c>
      <c r="D25" s="104">
        <v>4</v>
      </c>
      <c r="E25" s="123">
        <f t="shared" si="0"/>
        <v>4</v>
      </c>
      <c r="F25" s="123">
        <f t="shared" si="1"/>
        <v>0</v>
      </c>
      <c r="G25" s="125">
        <f t="shared" si="9"/>
        <v>312016</v>
      </c>
      <c r="H25" s="126">
        <f t="shared" si="2"/>
        <v>4</v>
      </c>
      <c r="I25" s="70"/>
    </row>
    <row r="26" spans="1:9" x14ac:dyDescent="0.25">
      <c r="A26" s="103" t="s">
        <v>226</v>
      </c>
      <c r="B26" s="104" t="s">
        <v>257</v>
      </c>
      <c r="C26" s="105">
        <v>6206481.4900000002</v>
      </c>
      <c r="D26" s="104">
        <v>37</v>
      </c>
      <c r="E26" s="123">
        <f t="shared" si="0"/>
        <v>37</v>
      </c>
      <c r="F26" s="123">
        <f t="shared" si="1"/>
        <v>0</v>
      </c>
      <c r="G26" s="125">
        <f t="shared" ref="G26" si="10">C26-F26</f>
        <v>6206481.4900000002</v>
      </c>
      <c r="H26" s="126">
        <f t="shared" si="2"/>
        <v>37</v>
      </c>
      <c r="I26" s="70"/>
    </row>
    <row r="27" spans="1:9" x14ac:dyDescent="0.25">
      <c r="A27" s="103" t="s">
        <v>227</v>
      </c>
      <c r="B27" s="104" t="s">
        <v>258</v>
      </c>
      <c r="C27" s="105">
        <v>265198.13</v>
      </c>
      <c r="D27" s="104" t="s">
        <v>277</v>
      </c>
      <c r="E27" s="123">
        <f t="shared" si="0"/>
        <v>31791.289999999979</v>
      </c>
      <c r="F27" s="123">
        <f>D27-E27</f>
        <v>0</v>
      </c>
      <c r="G27" s="125">
        <f t="shared" ref="G27:G28" si="11">+C27-F27</f>
        <v>265198.13</v>
      </c>
      <c r="H27" s="126">
        <f t="shared" si="2"/>
        <v>31791.289999999979</v>
      </c>
      <c r="I27" s="70"/>
    </row>
    <row r="28" spans="1:9" x14ac:dyDescent="0.25">
      <c r="A28" s="103" t="s">
        <v>228</v>
      </c>
      <c r="B28" s="104" t="s">
        <v>259</v>
      </c>
      <c r="C28" s="105">
        <v>678574.4099999998</v>
      </c>
      <c r="D28" s="104" t="s">
        <v>278</v>
      </c>
      <c r="E28" s="123">
        <f t="shared" si="0"/>
        <v>1838147.7200000002</v>
      </c>
      <c r="F28" s="123">
        <f t="shared" si="1"/>
        <v>0</v>
      </c>
      <c r="G28" s="125">
        <f t="shared" si="11"/>
        <v>678574.4099999998</v>
      </c>
      <c r="H28" s="126">
        <f t="shared" si="2"/>
        <v>1838147.7200000002</v>
      </c>
      <c r="I28" s="70"/>
    </row>
    <row r="29" spans="1:9" ht="12.75" customHeight="1" x14ac:dyDescent="0.25">
      <c r="A29" s="103" t="s">
        <v>229</v>
      </c>
      <c r="B29" s="104" t="s">
        <v>260</v>
      </c>
      <c r="C29" s="105">
        <v>10123643</v>
      </c>
      <c r="D29" s="104" t="s">
        <v>279</v>
      </c>
      <c r="E29" s="123">
        <f t="shared" si="0"/>
        <v>1517311.4499999993</v>
      </c>
      <c r="F29" s="123">
        <f t="shared" si="1"/>
        <v>0</v>
      </c>
      <c r="G29" s="125">
        <f t="shared" ref="G29" si="12">C29-F29</f>
        <v>10123643</v>
      </c>
      <c r="H29" s="126">
        <f t="shared" si="2"/>
        <v>1517311.4499999993</v>
      </c>
      <c r="I29" s="70"/>
    </row>
    <row r="30" spans="1:9" x14ac:dyDescent="0.25">
      <c r="A30" s="103" t="s">
        <v>230</v>
      </c>
      <c r="B30" s="104" t="s">
        <v>261</v>
      </c>
      <c r="C30" s="105">
        <v>588539.05000000005</v>
      </c>
      <c r="D30" s="104" t="s">
        <v>280</v>
      </c>
      <c r="E30" s="123">
        <f t="shared" si="0"/>
        <v>1758660.24</v>
      </c>
      <c r="F30" s="123">
        <f t="shared" si="1"/>
        <v>0</v>
      </c>
      <c r="G30" s="125">
        <f t="shared" ref="G30:G31" si="13">+C30-F30</f>
        <v>588539.05000000005</v>
      </c>
      <c r="H30" s="126">
        <f t="shared" si="2"/>
        <v>1758660.24</v>
      </c>
      <c r="I30" s="70"/>
    </row>
    <row r="31" spans="1:9" x14ac:dyDescent="0.25">
      <c r="A31" s="103" t="s">
        <v>231</v>
      </c>
      <c r="B31" s="104" t="s">
        <v>262</v>
      </c>
      <c r="C31" s="105">
        <v>35726.29</v>
      </c>
      <c r="D31" s="104" t="s">
        <v>281</v>
      </c>
      <c r="E31" s="123">
        <f t="shared" si="0"/>
        <v>25518.07</v>
      </c>
      <c r="F31" s="123">
        <f t="shared" si="1"/>
        <v>0</v>
      </c>
      <c r="G31" s="125">
        <f t="shared" si="13"/>
        <v>35726.29</v>
      </c>
      <c r="H31" s="126">
        <f t="shared" si="2"/>
        <v>25518.07</v>
      </c>
      <c r="I31" s="70"/>
    </row>
    <row r="32" spans="1:9" x14ac:dyDescent="0.25">
      <c r="A32" s="103" t="s">
        <v>232</v>
      </c>
      <c r="B32" s="104" t="s">
        <v>263</v>
      </c>
      <c r="C32" s="105">
        <v>673363.67</v>
      </c>
      <c r="D32" s="104" t="s">
        <v>282</v>
      </c>
      <c r="E32" s="123">
        <f t="shared" si="0"/>
        <v>53872.479999999981</v>
      </c>
      <c r="F32" s="123">
        <f t="shared" si="1"/>
        <v>0</v>
      </c>
      <c r="G32" s="125">
        <f t="shared" ref="G32" si="14">C32-F32</f>
        <v>673363.67</v>
      </c>
      <c r="H32" s="126">
        <f t="shared" si="2"/>
        <v>53872.479999999981</v>
      </c>
      <c r="I32" s="70"/>
    </row>
    <row r="33" spans="1:9" x14ac:dyDescent="0.25">
      <c r="A33" s="103" t="s">
        <v>233</v>
      </c>
      <c r="B33" s="104" t="s">
        <v>264</v>
      </c>
      <c r="C33" s="105">
        <v>1471981.79</v>
      </c>
      <c r="D33" s="104" t="s">
        <v>283</v>
      </c>
      <c r="E33" s="123">
        <f t="shared" si="0"/>
        <v>1523504.23</v>
      </c>
      <c r="F33" s="123">
        <f t="shared" si="1"/>
        <v>0</v>
      </c>
      <c r="G33" s="125">
        <f t="shared" ref="G33:G34" si="15">+C33-F33</f>
        <v>1471981.79</v>
      </c>
      <c r="H33" s="126">
        <f t="shared" si="2"/>
        <v>1523504.23</v>
      </c>
      <c r="I33" s="70"/>
    </row>
    <row r="34" spans="1:9" x14ac:dyDescent="0.25">
      <c r="A34" s="103" t="s">
        <v>234</v>
      </c>
      <c r="B34" s="104" t="s">
        <v>265</v>
      </c>
      <c r="C34" s="105">
        <v>66962169.689999998</v>
      </c>
      <c r="D34" s="104" t="s">
        <v>284</v>
      </c>
      <c r="E34" s="123">
        <f t="shared" si="0"/>
        <v>2901272.9099999964</v>
      </c>
      <c r="F34" s="123">
        <f t="shared" si="1"/>
        <v>3.7252902984619141E-9</v>
      </c>
      <c r="G34" s="125">
        <f t="shared" si="15"/>
        <v>66962169.689999998</v>
      </c>
      <c r="H34" s="126">
        <f>+B34-G34</f>
        <v>2901272.9099999964</v>
      </c>
      <c r="I34" s="70"/>
    </row>
    <row r="35" spans="1:9" ht="15.75" thickBot="1" x14ac:dyDescent="0.3">
      <c r="A35" s="106" t="s">
        <v>235</v>
      </c>
      <c r="B35" s="107" t="s">
        <v>170</v>
      </c>
      <c r="C35" s="108">
        <v>0</v>
      </c>
      <c r="D35" s="107" t="s">
        <v>170</v>
      </c>
      <c r="E35" s="123">
        <f t="shared" si="0"/>
        <v>2209339.2000000002</v>
      </c>
      <c r="F35" s="123">
        <f t="shared" si="1"/>
        <v>0</v>
      </c>
      <c r="G35" s="125">
        <f t="shared" ref="G35" si="16">C35-F35</f>
        <v>0</v>
      </c>
      <c r="H35" s="126">
        <f t="shared" si="2"/>
        <v>2209339.2000000002</v>
      </c>
      <c r="I35" s="70"/>
    </row>
    <row r="36" spans="1:9" x14ac:dyDescent="0.25">
      <c r="A36" s="128"/>
      <c r="B36" s="129"/>
      <c r="C36" s="129"/>
      <c r="D36" s="129"/>
      <c r="E36" s="122"/>
      <c r="F36" s="123"/>
      <c r="G36" s="125"/>
      <c r="H36" s="124">
        <f>SUM(H12:H35)</f>
        <v>56132333.00999999</v>
      </c>
      <c r="I36" s="70"/>
    </row>
    <row r="37" spans="1:9" x14ac:dyDescent="0.25">
      <c r="A37" s="128"/>
      <c r="B37" s="130"/>
      <c r="C37" s="130"/>
      <c r="D37" s="131"/>
      <c r="E37" s="122">
        <f>SUM(E13:E36)</f>
        <v>56132333.00999999</v>
      </c>
      <c r="F37" s="122"/>
      <c r="G37" s="125">
        <f>SUM(G13:G36)</f>
        <v>262283710.63999999</v>
      </c>
      <c r="H37" s="122"/>
      <c r="I37" s="96"/>
    </row>
    <row r="38" spans="1:9" x14ac:dyDescent="0.25">
      <c r="A38" s="65"/>
      <c r="B38" s="67"/>
      <c r="C38" s="67"/>
      <c r="D38" s="67"/>
      <c r="G38" s="143">
        <f>G37+F12</f>
        <v>262283710.62</v>
      </c>
    </row>
    <row r="39" spans="1:9" x14ac:dyDescent="0.25">
      <c r="A39" s="65"/>
      <c r="B39" s="67"/>
      <c r="C39" s="67"/>
      <c r="D39" s="67"/>
    </row>
    <row r="40" spans="1:9" x14ac:dyDescent="0.25">
      <c r="A40" s="65"/>
      <c r="B40" s="67"/>
      <c r="C40" s="67"/>
      <c r="D40" s="68"/>
    </row>
    <row r="41" spans="1:9" x14ac:dyDescent="0.25">
      <c r="A41" s="65"/>
      <c r="B41" s="67"/>
      <c r="C41" s="67"/>
      <c r="D41" s="68"/>
    </row>
    <row r="42" spans="1:9" x14ac:dyDescent="0.25">
      <c r="A42" s="65"/>
      <c r="B42" s="67"/>
      <c r="C42" s="67"/>
      <c r="D42" s="68"/>
    </row>
    <row r="43" spans="1:9" x14ac:dyDescent="0.25">
      <c r="A43" s="65"/>
      <c r="B43" s="67"/>
      <c r="C43" s="67"/>
      <c r="D43" s="68"/>
    </row>
    <row r="44" spans="1:9" x14ac:dyDescent="0.25">
      <c r="A44" s="65"/>
      <c r="B44" s="67"/>
      <c r="C44" s="67"/>
      <c r="D44" s="68"/>
    </row>
    <row r="45" spans="1:9" x14ac:dyDescent="0.25">
      <c r="A45" s="65"/>
      <c r="B45" s="67"/>
      <c r="C45" s="67"/>
      <c r="D45" s="68"/>
    </row>
    <row r="46" spans="1:9" x14ac:dyDescent="0.25">
      <c r="A46" s="65"/>
      <c r="B46" s="67"/>
      <c r="C46" s="69"/>
      <c r="D46" s="68"/>
    </row>
    <row r="47" spans="1:9" x14ac:dyDescent="0.25">
      <c r="A47" s="65"/>
      <c r="B47" s="69"/>
      <c r="C47" s="70"/>
      <c r="D47" s="69"/>
    </row>
    <row r="48" spans="1:9" x14ac:dyDescent="0.25">
      <c r="B48" s="70"/>
      <c r="C48" s="67"/>
      <c r="D48" s="70"/>
    </row>
    <row r="49" spans="1:4" x14ac:dyDescent="0.25">
      <c r="B49" s="67"/>
      <c r="C49" s="70"/>
      <c r="D49" s="68"/>
    </row>
    <row r="50" spans="1:4" x14ac:dyDescent="0.25">
      <c r="A50" s="65"/>
      <c r="B50" s="70"/>
      <c r="C50" s="70"/>
      <c r="D50" s="70"/>
    </row>
    <row r="51" spans="1:4" x14ac:dyDescent="0.25">
      <c r="B51" s="70"/>
      <c r="C51" s="70"/>
      <c r="D51" s="70"/>
    </row>
    <row r="52" spans="1:4" x14ac:dyDescent="0.25">
      <c r="B52" s="70"/>
      <c r="C52" s="70"/>
      <c r="D52" s="70"/>
    </row>
    <row r="53" spans="1:4" x14ac:dyDescent="0.25">
      <c r="B53" s="70"/>
      <c r="C53" s="70"/>
      <c r="D53" s="70"/>
    </row>
    <row r="54" spans="1:4" x14ac:dyDescent="0.25">
      <c r="B54" s="70"/>
      <c r="C54" s="70"/>
      <c r="D54" s="70"/>
    </row>
    <row r="55" spans="1:4" x14ac:dyDescent="0.25">
      <c r="B55" s="70"/>
      <c r="C55" s="70"/>
      <c r="D55" s="70"/>
    </row>
    <row r="56" spans="1:4" x14ac:dyDescent="0.25">
      <c r="B56" s="70"/>
      <c r="C56" s="70"/>
      <c r="D56" s="70"/>
    </row>
    <row r="57" spans="1:4" x14ac:dyDescent="0.25">
      <c r="B57" s="70"/>
      <c r="C57" s="70"/>
      <c r="D57" s="70"/>
    </row>
    <row r="58" spans="1:4" x14ac:dyDescent="0.25">
      <c r="B58" s="70"/>
      <c r="C58" s="70"/>
      <c r="D58" s="70"/>
    </row>
    <row r="59" spans="1:4" x14ac:dyDescent="0.25">
      <c r="B59" s="70"/>
      <c r="C59" s="70"/>
      <c r="D59" s="70"/>
    </row>
    <row r="60" spans="1:4" x14ac:dyDescent="0.25">
      <c r="B60" s="70"/>
      <c r="C60" s="70"/>
      <c r="D60" s="70"/>
    </row>
    <row r="61" spans="1:4" x14ac:dyDescent="0.25">
      <c r="B61" s="70"/>
      <c r="C61" s="70"/>
      <c r="D61" s="70"/>
    </row>
    <row r="62" spans="1:4" x14ac:dyDescent="0.25">
      <c r="B62" s="70"/>
      <c r="C62" s="70"/>
      <c r="D62" s="70"/>
    </row>
    <row r="63" spans="1:4" x14ac:dyDescent="0.25">
      <c r="B63" s="70"/>
      <c r="C63" s="70"/>
      <c r="D63" s="70"/>
    </row>
    <row r="64" spans="1:4" x14ac:dyDescent="0.25">
      <c r="B64" s="70"/>
      <c r="C64" s="70"/>
      <c r="D64" s="70"/>
    </row>
    <row r="65" spans="2:4" x14ac:dyDescent="0.25">
      <c r="B65" s="70"/>
      <c r="C65" s="70"/>
      <c r="D65" s="70"/>
    </row>
    <row r="66" spans="2:4" x14ac:dyDescent="0.25">
      <c r="B66" s="70"/>
      <c r="C66" s="70"/>
      <c r="D66" s="70"/>
    </row>
    <row r="67" spans="2:4" x14ac:dyDescent="0.25">
      <c r="B67" s="70"/>
      <c r="C67" s="70"/>
      <c r="D67" s="70"/>
    </row>
    <row r="68" spans="2:4" x14ac:dyDescent="0.25">
      <c r="B68" s="70"/>
      <c r="C68" s="70"/>
      <c r="D68" s="70"/>
    </row>
    <row r="69" spans="2:4" x14ac:dyDescent="0.25">
      <c r="B69" s="70"/>
      <c r="C69" s="70"/>
      <c r="D69" s="70"/>
    </row>
    <row r="70" spans="2:4" x14ac:dyDescent="0.25">
      <c r="B70" s="70"/>
      <c r="C70" s="70"/>
      <c r="D70" s="70"/>
    </row>
    <row r="71" spans="2:4" x14ac:dyDescent="0.25">
      <c r="B71" s="70"/>
      <c r="C71" s="70"/>
      <c r="D71" s="70"/>
    </row>
    <row r="72" spans="2:4" x14ac:dyDescent="0.25">
      <c r="B72" s="70"/>
      <c r="C72" s="70"/>
      <c r="D72" s="70"/>
    </row>
    <row r="73" spans="2:4" x14ac:dyDescent="0.25">
      <c r="B73" s="70"/>
      <c r="C73" s="70"/>
      <c r="D73" s="70"/>
    </row>
    <row r="74" spans="2:4" x14ac:dyDescent="0.25">
      <c r="B74" s="70"/>
      <c r="C74" s="70"/>
      <c r="D74" s="70"/>
    </row>
    <row r="75" spans="2:4" x14ac:dyDescent="0.25">
      <c r="B75" s="70"/>
      <c r="C75" s="70"/>
      <c r="D75" s="70"/>
    </row>
    <row r="76" spans="2:4" x14ac:dyDescent="0.25">
      <c r="B76" s="70"/>
      <c r="C76" s="70"/>
      <c r="D76" s="70"/>
    </row>
    <row r="77" spans="2:4" x14ac:dyDescent="0.25">
      <c r="B77" s="70"/>
      <c r="C77" s="70"/>
      <c r="D77" s="70"/>
    </row>
    <row r="78" spans="2:4" x14ac:dyDescent="0.25">
      <c r="B78" s="70"/>
      <c r="C78" s="70"/>
      <c r="D78" s="70"/>
    </row>
    <row r="79" spans="2:4" x14ac:dyDescent="0.25">
      <c r="B79" s="70"/>
      <c r="C79" s="70"/>
      <c r="D79" s="70"/>
    </row>
    <row r="80" spans="2:4" x14ac:dyDescent="0.25">
      <c r="B80" s="70"/>
      <c r="C80" s="70"/>
      <c r="D80" s="70"/>
    </row>
    <row r="81" spans="2:4" x14ac:dyDescent="0.25">
      <c r="B81" s="70"/>
      <c r="C81" s="70"/>
      <c r="D81" s="70"/>
    </row>
    <row r="82" spans="2:4" x14ac:dyDescent="0.25">
      <c r="B82" s="70"/>
      <c r="C82" s="70"/>
      <c r="D82" s="70"/>
    </row>
    <row r="83" spans="2:4" x14ac:dyDescent="0.25">
      <c r="B83" s="70"/>
      <c r="C83" s="70"/>
      <c r="D83" s="70"/>
    </row>
    <row r="84" spans="2:4" x14ac:dyDescent="0.25">
      <c r="B84" s="70"/>
      <c r="C84" s="70"/>
      <c r="D84" s="70"/>
    </row>
    <row r="85" spans="2:4" x14ac:dyDescent="0.25">
      <c r="B85" s="70"/>
      <c r="C85" s="70"/>
      <c r="D85" s="70"/>
    </row>
    <row r="86" spans="2:4" x14ac:dyDescent="0.25">
      <c r="B86" s="70"/>
      <c r="C86" s="70"/>
      <c r="D86" s="70"/>
    </row>
    <row r="87" spans="2:4" x14ac:dyDescent="0.25">
      <c r="B87" s="70"/>
      <c r="C87" s="70"/>
      <c r="D87" s="70"/>
    </row>
    <row r="88" spans="2:4" x14ac:dyDescent="0.25">
      <c r="B88" s="70"/>
      <c r="C88" s="70"/>
      <c r="D88" s="70"/>
    </row>
    <row r="89" spans="2:4" x14ac:dyDescent="0.25">
      <c r="B89" s="70"/>
      <c r="C89" s="70"/>
      <c r="D89" s="70"/>
    </row>
    <row r="90" spans="2:4" x14ac:dyDescent="0.25">
      <c r="B90" s="70"/>
      <c r="C90" s="70"/>
      <c r="D90" s="70"/>
    </row>
    <row r="91" spans="2:4" x14ac:dyDescent="0.25">
      <c r="B91" s="70"/>
      <c r="C91" s="70"/>
      <c r="D91" s="70"/>
    </row>
    <row r="92" spans="2:4" x14ac:dyDescent="0.25">
      <c r="B92" s="70"/>
      <c r="C92" s="70"/>
      <c r="D92" s="70"/>
    </row>
    <row r="93" spans="2:4" x14ac:dyDescent="0.25">
      <c r="B93" s="70"/>
      <c r="C93" s="70"/>
      <c r="D93" s="70"/>
    </row>
    <row r="94" spans="2:4" x14ac:dyDescent="0.25">
      <c r="B94" s="70"/>
      <c r="C94" s="70"/>
      <c r="D94" s="70"/>
    </row>
    <row r="95" spans="2:4" x14ac:dyDescent="0.25">
      <c r="B95" s="70"/>
      <c r="C95" s="70"/>
      <c r="D95" s="70"/>
    </row>
    <row r="96" spans="2:4" x14ac:dyDescent="0.25">
      <c r="B96" s="70"/>
      <c r="C96" s="70"/>
      <c r="D96" s="70"/>
    </row>
    <row r="97" spans="2:4" x14ac:dyDescent="0.25">
      <c r="B97" s="70"/>
      <c r="C97" s="70"/>
      <c r="D97" s="70"/>
    </row>
    <row r="98" spans="2:4" x14ac:dyDescent="0.25">
      <c r="B98" s="70"/>
      <c r="C98" s="70"/>
      <c r="D98" s="70"/>
    </row>
    <row r="99" spans="2:4" x14ac:dyDescent="0.25">
      <c r="B99" s="70"/>
      <c r="C99" s="70"/>
      <c r="D99" s="70"/>
    </row>
    <row r="100" spans="2:4" x14ac:dyDescent="0.25">
      <c r="B100" s="70"/>
      <c r="C100" s="70"/>
      <c r="D100" s="70"/>
    </row>
    <row r="101" spans="2:4" x14ac:dyDescent="0.25">
      <c r="B101" s="70"/>
      <c r="C101" s="70"/>
      <c r="D101" s="70"/>
    </row>
    <row r="102" spans="2:4" x14ac:dyDescent="0.25">
      <c r="B102" s="70"/>
      <c r="C102" s="70"/>
      <c r="D102" s="70"/>
    </row>
    <row r="103" spans="2:4" x14ac:dyDescent="0.25">
      <c r="B103" s="70"/>
      <c r="C103" s="70"/>
      <c r="D103" s="70"/>
    </row>
    <row r="104" spans="2:4" x14ac:dyDescent="0.25">
      <c r="B104" s="70"/>
      <c r="C104" s="70"/>
      <c r="D104" s="70"/>
    </row>
    <row r="105" spans="2:4" x14ac:dyDescent="0.25">
      <c r="B105" s="70"/>
      <c r="D105" s="70"/>
    </row>
  </sheetData>
  <mergeCells count="4">
    <mergeCell ref="A7:D7"/>
    <mergeCell ref="A8:D8"/>
    <mergeCell ref="A9:D9"/>
    <mergeCell ref="A10:D10"/>
  </mergeCells>
  <pageMargins left="0.70866141732283472" right="0.70866141732283472" top="0.74803149606299213" bottom="0.74803149606299213" header="0.31496062992125984" footer="0.31496062992125984"/>
  <pageSetup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105"/>
  <sheetViews>
    <sheetView workbookViewId="0">
      <selection activeCell="B17" sqref="B17"/>
    </sheetView>
  </sheetViews>
  <sheetFormatPr baseColWidth="10" defaultRowHeight="15" x14ac:dyDescent="0.25"/>
  <cols>
    <col min="1" max="1" width="60.140625" customWidth="1"/>
    <col min="2" max="2" width="19.7109375" customWidth="1"/>
    <col min="3" max="3" width="18.5703125" bestFit="1" customWidth="1"/>
    <col min="4" max="4" width="19.140625" customWidth="1"/>
    <col min="5" max="5" width="14.140625" bestFit="1" customWidth="1"/>
    <col min="6" max="6" width="15" customWidth="1"/>
    <col min="7" max="7" width="18.7109375" bestFit="1" customWidth="1"/>
    <col min="8" max="8" width="21.140625" customWidth="1"/>
    <col min="9" max="9" width="16.7109375" bestFit="1" customWidth="1"/>
    <col min="257" max="257" width="66.7109375" bestFit="1" customWidth="1"/>
    <col min="258" max="258" width="21.42578125" customWidth="1"/>
    <col min="259" max="259" width="18.5703125" bestFit="1" customWidth="1"/>
    <col min="260" max="260" width="19.140625" customWidth="1"/>
    <col min="513" max="513" width="66.7109375" bestFit="1" customWidth="1"/>
    <col min="514" max="514" width="21.42578125" customWidth="1"/>
    <col min="515" max="515" width="18.5703125" bestFit="1" customWidth="1"/>
    <col min="516" max="516" width="19.140625" customWidth="1"/>
    <col min="769" max="769" width="66.7109375" bestFit="1" customWidth="1"/>
    <col min="770" max="770" width="21.42578125" customWidth="1"/>
    <col min="771" max="771" width="18.5703125" bestFit="1" customWidth="1"/>
    <col min="772" max="772" width="19.140625" customWidth="1"/>
    <col min="1025" max="1025" width="66.7109375" bestFit="1" customWidth="1"/>
    <col min="1026" max="1026" width="21.42578125" customWidth="1"/>
    <col min="1027" max="1027" width="18.5703125" bestFit="1" customWidth="1"/>
    <col min="1028" max="1028" width="19.140625" customWidth="1"/>
    <col min="1281" max="1281" width="66.7109375" bestFit="1" customWidth="1"/>
    <col min="1282" max="1282" width="21.42578125" customWidth="1"/>
    <col min="1283" max="1283" width="18.5703125" bestFit="1" customWidth="1"/>
    <col min="1284" max="1284" width="19.140625" customWidth="1"/>
    <col min="1537" max="1537" width="66.7109375" bestFit="1" customWidth="1"/>
    <col min="1538" max="1538" width="21.42578125" customWidth="1"/>
    <col min="1539" max="1539" width="18.5703125" bestFit="1" customWidth="1"/>
    <col min="1540" max="1540" width="19.140625" customWidth="1"/>
    <col min="1793" max="1793" width="66.7109375" bestFit="1" customWidth="1"/>
    <col min="1794" max="1794" width="21.42578125" customWidth="1"/>
    <col min="1795" max="1795" width="18.5703125" bestFit="1" customWidth="1"/>
    <col min="1796" max="1796" width="19.140625" customWidth="1"/>
    <col min="2049" max="2049" width="66.7109375" bestFit="1" customWidth="1"/>
    <col min="2050" max="2050" width="21.42578125" customWidth="1"/>
    <col min="2051" max="2051" width="18.5703125" bestFit="1" customWidth="1"/>
    <col min="2052" max="2052" width="19.140625" customWidth="1"/>
    <col min="2305" max="2305" width="66.7109375" bestFit="1" customWidth="1"/>
    <col min="2306" max="2306" width="21.42578125" customWidth="1"/>
    <col min="2307" max="2307" width="18.5703125" bestFit="1" customWidth="1"/>
    <col min="2308" max="2308" width="19.140625" customWidth="1"/>
    <col min="2561" max="2561" width="66.7109375" bestFit="1" customWidth="1"/>
    <col min="2562" max="2562" width="21.42578125" customWidth="1"/>
    <col min="2563" max="2563" width="18.5703125" bestFit="1" customWidth="1"/>
    <col min="2564" max="2564" width="19.140625" customWidth="1"/>
    <col min="2817" max="2817" width="66.7109375" bestFit="1" customWidth="1"/>
    <col min="2818" max="2818" width="21.42578125" customWidth="1"/>
    <col min="2819" max="2819" width="18.5703125" bestFit="1" customWidth="1"/>
    <col min="2820" max="2820" width="19.140625" customWidth="1"/>
    <col min="3073" max="3073" width="66.7109375" bestFit="1" customWidth="1"/>
    <col min="3074" max="3074" width="21.42578125" customWidth="1"/>
    <col min="3075" max="3075" width="18.5703125" bestFit="1" customWidth="1"/>
    <col min="3076" max="3076" width="19.140625" customWidth="1"/>
    <col min="3329" max="3329" width="66.7109375" bestFit="1" customWidth="1"/>
    <col min="3330" max="3330" width="21.42578125" customWidth="1"/>
    <col min="3331" max="3331" width="18.5703125" bestFit="1" customWidth="1"/>
    <col min="3332" max="3332" width="19.140625" customWidth="1"/>
    <col min="3585" max="3585" width="66.7109375" bestFit="1" customWidth="1"/>
    <col min="3586" max="3586" width="21.42578125" customWidth="1"/>
    <col min="3587" max="3587" width="18.5703125" bestFit="1" customWidth="1"/>
    <col min="3588" max="3588" width="19.140625" customWidth="1"/>
    <col min="3841" max="3841" width="66.7109375" bestFit="1" customWidth="1"/>
    <col min="3842" max="3842" width="21.42578125" customWidth="1"/>
    <col min="3843" max="3843" width="18.5703125" bestFit="1" customWidth="1"/>
    <col min="3844" max="3844" width="19.140625" customWidth="1"/>
    <col min="4097" max="4097" width="66.7109375" bestFit="1" customWidth="1"/>
    <col min="4098" max="4098" width="21.42578125" customWidth="1"/>
    <col min="4099" max="4099" width="18.5703125" bestFit="1" customWidth="1"/>
    <col min="4100" max="4100" width="19.140625" customWidth="1"/>
    <col min="4353" max="4353" width="66.7109375" bestFit="1" customWidth="1"/>
    <col min="4354" max="4354" width="21.42578125" customWidth="1"/>
    <col min="4355" max="4355" width="18.5703125" bestFit="1" customWidth="1"/>
    <col min="4356" max="4356" width="19.140625" customWidth="1"/>
    <col min="4609" max="4609" width="66.7109375" bestFit="1" customWidth="1"/>
    <col min="4610" max="4610" width="21.42578125" customWidth="1"/>
    <col min="4611" max="4611" width="18.5703125" bestFit="1" customWidth="1"/>
    <col min="4612" max="4612" width="19.140625" customWidth="1"/>
    <col min="4865" max="4865" width="66.7109375" bestFit="1" customWidth="1"/>
    <col min="4866" max="4866" width="21.42578125" customWidth="1"/>
    <col min="4867" max="4867" width="18.5703125" bestFit="1" customWidth="1"/>
    <col min="4868" max="4868" width="19.140625" customWidth="1"/>
    <col min="5121" max="5121" width="66.7109375" bestFit="1" customWidth="1"/>
    <col min="5122" max="5122" width="21.42578125" customWidth="1"/>
    <col min="5123" max="5123" width="18.5703125" bestFit="1" customWidth="1"/>
    <col min="5124" max="5124" width="19.140625" customWidth="1"/>
    <col min="5377" max="5377" width="66.7109375" bestFit="1" customWidth="1"/>
    <col min="5378" max="5378" width="21.42578125" customWidth="1"/>
    <col min="5379" max="5379" width="18.5703125" bestFit="1" customWidth="1"/>
    <col min="5380" max="5380" width="19.140625" customWidth="1"/>
    <col min="5633" max="5633" width="66.7109375" bestFit="1" customWidth="1"/>
    <col min="5634" max="5634" width="21.42578125" customWidth="1"/>
    <col min="5635" max="5635" width="18.5703125" bestFit="1" customWidth="1"/>
    <col min="5636" max="5636" width="19.140625" customWidth="1"/>
    <col min="5889" max="5889" width="66.7109375" bestFit="1" customWidth="1"/>
    <col min="5890" max="5890" width="21.42578125" customWidth="1"/>
    <col min="5891" max="5891" width="18.5703125" bestFit="1" customWidth="1"/>
    <col min="5892" max="5892" width="19.140625" customWidth="1"/>
    <col min="6145" max="6145" width="66.7109375" bestFit="1" customWidth="1"/>
    <col min="6146" max="6146" width="21.42578125" customWidth="1"/>
    <col min="6147" max="6147" width="18.5703125" bestFit="1" customWidth="1"/>
    <col min="6148" max="6148" width="19.140625" customWidth="1"/>
    <col min="6401" max="6401" width="66.7109375" bestFit="1" customWidth="1"/>
    <col min="6402" max="6402" width="21.42578125" customWidth="1"/>
    <col min="6403" max="6403" width="18.5703125" bestFit="1" customWidth="1"/>
    <col min="6404" max="6404" width="19.140625" customWidth="1"/>
    <col min="6657" max="6657" width="66.7109375" bestFit="1" customWidth="1"/>
    <col min="6658" max="6658" width="21.42578125" customWidth="1"/>
    <col min="6659" max="6659" width="18.5703125" bestFit="1" customWidth="1"/>
    <col min="6660" max="6660" width="19.140625" customWidth="1"/>
    <col min="6913" max="6913" width="66.7109375" bestFit="1" customWidth="1"/>
    <col min="6914" max="6914" width="21.42578125" customWidth="1"/>
    <col min="6915" max="6915" width="18.5703125" bestFit="1" customWidth="1"/>
    <col min="6916" max="6916" width="19.140625" customWidth="1"/>
    <col min="7169" max="7169" width="66.7109375" bestFit="1" customWidth="1"/>
    <col min="7170" max="7170" width="21.42578125" customWidth="1"/>
    <col min="7171" max="7171" width="18.5703125" bestFit="1" customWidth="1"/>
    <col min="7172" max="7172" width="19.140625" customWidth="1"/>
    <col min="7425" max="7425" width="66.7109375" bestFit="1" customWidth="1"/>
    <col min="7426" max="7426" width="21.42578125" customWidth="1"/>
    <col min="7427" max="7427" width="18.5703125" bestFit="1" customWidth="1"/>
    <col min="7428" max="7428" width="19.140625" customWidth="1"/>
    <col min="7681" max="7681" width="66.7109375" bestFit="1" customWidth="1"/>
    <col min="7682" max="7682" width="21.42578125" customWidth="1"/>
    <col min="7683" max="7683" width="18.5703125" bestFit="1" customWidth="1"/>
    <col min="7684" max="7684" width="19.140625" customWidth="1"/>
    <col min="7937" max="7937" width="66.7109375" bestFit="1" customWidth="1"/>
    <col min="7938" max="7938" width="21.42578125" customWidth="1"/>
    <col min="7939" max="7939" width="18.5703125" bestFit="1" customWidth="1"/>
    <col min="7940" max="7940" width="19.140625" customWidth="1"/>
    <col min="8193" max="8193" width="66.7109375" bestFit="1" customWidth="1"/>
    <col min="8194" max="8194" width="21.42578125" customWidth="1"/>
    <col min="8195" max="8195" width="18.5703125" bestFit="1" customWidth="1"/>
    <col min="8196" max="8196" width="19.140625" customWidth="1"/>
    <col min="8449" max="8449" width="66.7109375" bestFit="1" customWidth="1"/>
    <col min="8450" max="8450" width="21.42578125" customWidth="1"/>
    <col min="8451" max="8451" width="18.5703125" bestFit="1" customWidth="1"/>
    <col min="8452" max="8452" width="19.140625" customWidth="1"/>
    <col min="8705" max="8705" width="66.7109375" bestFit="1" customWidth="1"/>
    <col min="8706" max="8706" width="21.42578125" customWidth="1"/>
    <col min="8707" max="8707" width="18.5703125" bestFit="1" customWidth="1"/>
    <col min="8708" max="8708" width="19.140625" customWidth="1"/>
    <col min="8961" max="8961" width="66.7109375" bestFit="1" customWidth="1"/>
    <col min="8962" max="8962" width="21.42578125" customWidth="1"/>
    <col min="8963" max="8963" width="18.5703125" bestFit="1" customWidth="1"/>
    <col min="8964" max="8964" width="19.140625" customWidth="1"/>
    <col min="9217" max="9217" width="66.7109375" bestFit="1" customWidth="1"/>
    <col min="9218" max="9218" width="21.42578125" customWidth="1"/>
    <col min="9219" max="9219" width="18.5703125" bestFit="1" customWidth="1"/>
    <col min="9220" max="9220" width="19.140625" customWidth="1"/>
    <col min="9473" max="9473" width="66.7109375" bestFit="1" customWidth="1"/>
    <col min="9474" max="9474" width="21.42578125" customWidth="1"/>
    <col min="9475" max="9475" width="18.5703125" bestFit="1" customWidth="1"/>
    <col min="9476" max="9476" width="19.140625" customWidth="1"/>
    <col min="9729" max="9729" width="66.7109375" bestFit="1" customWidth="1"/>
    <col min="9730" max="9730" width="21.42578125" customWidth="1"/>
    <col min="9731" max="9731" width="18.5703125" bestFit="1" customWidth="1"/>
    <col min="9732" max="9732" width="19.140625" customWidth="1"/>
    <col min="9985" max="9985" width="66.7109375" bestFit="1" customWidth="1"/>
    <col min="9986" max="9986" width="21.42578125" customWidth="1"/>
    <col min="9987" max="9987" width="18.5703125" bestFit="1" customWidth="1"/>
    <col min="9988" max="9988" width="19.140625" customWidth="1"/>
    <col min="10241" max="10241" width="66.7109375" bestFit="1" customWidth="1"/>
    <col min="10242" max="10242" width="21.42578125" customWidth="1"/>
    <col min="10243" max="10243" width="18.5703125" bestFit="1" customWidth="1"/>
    <col min="10244" max="10244" width="19.140625" customWidth="1"/>
    <col min="10497" max="10497" width="66.7109375" bestFit="1" customWidth="1"/>
    <col min="10498" max="10498" width="21.42578125" customWidth="1"/>
    <col min="10499" max="10499" width="18.5703125" bestFit="1" customWidth="1"/>
    <col min="10500" max="10500" width="19.140625" customWidth="1"/>
    <col min="10753" max="10753" width="66.7109375" bestFit="1" customWidth="1"/>
    <col min="10754" max="10754" width="21.42578125" customWidth="1"/>
    <col min="10755" max="10755" width="18.5703125" bestFit="1" customWidth="1"/>
    <col min="10756" max="10756" width="19.140625" customWidth="1"/>
    <col min="11009" max="11009" width="66.7109375" bestFit="1" customWidth="1"/>
    <col min="11010" max="11010" width="21.42578125" customWidth="1"/>
    <col min="11011" max="11011" width="18.5703125" bestFit="1" customWidth="1"/>
    <col min="11012" max="11012" width="19.140625" customWidth="1"/>
    <col min="11265" max="11265" width="66.7109375" bestFit="1" customWidth="1"/>
    <col min="11266" max="11266" width="21.42578125" customWidth="1"/>
    <col min="11267" max="11267" width="18.5703125" bestFit="1" customWidth="1"/>
    <col min="11268" max="11268" width="19.140625" customWidth="1"/>
    <col min="11521" max="11521" width="66.7109375" bestFit="1" customWidth="1"/>
    <col min="11522" max="11522" width="21.42578125" customWidth="1"/>
    <col min="11523" max="11523" width="18.5703125" bestFit="1" customWidth="1"/>
    <col min="11524" max="11524" width="19.140625" customWidth="1"/>
    <col min="11777" max="11777" width="66.7109375" bestFit="1" customWidth="1"/>
    <col min="11778" max="11778" width="21.42578125" customWidth="1"/>
    <col min="11779" max="11779" width="18.5703125" bestFit="1" customWidth="1"/>
    <col min="11780" max="11780" width="19.140625" customWidth="1"/>
    <col min="12033" max="12033" width="66.7109375" bestFit="1" customWidth="1"/>
    <col min="12034" max="12034" width="21.42578125" customWidth="1"/>
    <col min="12035" max="12035" width="18.5703125" bestFit="1" customWidth="1"/>
    <col min="12036" max="12036" width="19.140625" customWidth="1"/>
    <col min="12289" max="12289" width="66.7109375" bestFit="1" customWidth="1"/>
    <col min="12290" max="12290" width="21.42578125" customWidth="1"/>
    <col min="12291" max="12291" width="18.5703125" bestFit="1" customWidth="1"/>
    <col min="12292" max="12292" width="19.140625" customWidth="1"/>
    <col min="12545" max="12545" width="66.7109375" bestFit="1" customWidth="1"/>
    <col min="12546" max="12546" width="21.42578125" customWidth="1"/>
    <col min="12547" max="12547" width="18.5703125" bestFit="1" customWidth="1"/>
    <col min="12548" max="12548" width="19.140625" customWidth="1"/>
    <col min="12801" max="12801" width="66.7109375" bestFit="1" customWidth="1"/>
    <col min="12802" max="12802" width="21.42578125" customWidth="1"/>
    <col min="12803" max="12803" width="18.5703125" bestFit="1" customWidth="1"/>
    <col min="12804" max="12804" width="19.140625" customWidth="1"/>
    <col min="13057" max="13057" width="66.7109375" bestFit="1" customWidth="1"/>
    <col min="13058" max="13058" width="21.42578125" customWidth="1"/>
    <col min="13059" max="13059" width="18.5703125" bestFit="1" customWidth="1"/>
    <col min="13060" max="13060" width="19.140625" customWidth="1"/>
    <col min="13313" max="13313" width="66.7109375" bestFit="1" customWidth="1"/>
    <col min="13314" max="13314" width="21.42578125" customWidth="1"/>
    <col min="13315" max="13315" width="18.5703125" bestFit="1" customWidth="1"/>
    <col min="13316" max="13316" width="19.140625" customWidth="1"/>
    <col min="13569" max="13569" width="66.7109375" bestFit="1" customWidth="1"/>
    <col min="13570" max="13570" width="21.42578125" customWidth="1"/>
    <col min="13571" max="13571" width="18.5703125" bestFit="1" customWidth="1"/>
    <col min="13572" max="13572" width="19.140625" customWidth="1"/>
    <col min="13825" max="13825" width="66.7109375" bestFit="1" customWidth="1"/>
    <col min="13826" max="13826" width="21.42578125" customWidth="1"/>
    <col min="13827" max="13827" width="18.5703125" bestFit="1" customWidth="1"/>
    <col min="13828" max="13828" width="19.140625" customWidth="1"/>
    <col min="14081" max="14081" width="66.7109375" bestFit="1" customWidth="1"/>
    <col min="14082" max="14082" width="21.42578125" customWidth="1"/>
    <col min="14083" max="14083" width="18.5703125" bestFit="1" customWidth="1"/>
    <col min="14084" max="14084" width="19.140625" customWidth="1"/>
    <col min="14337" max="14337" width="66.7109375" bestFit="1" customWidth="1"/>
    <col min="14338" max="14338" width="21.42578125" customWidth="1"/>
    <col min="14339" max="14339" width="18.5703125" bestFit="1" customWidth="1"/>
    <col min="14340" max="14340" width="19.140625" customWidth="1"/>
    <col min="14593" max="14593" width="66.7109375" bestFit="1" customWidth="1"/>
    <col min="14594" max="14594" width="21.42578125" customWidth="1"/>
    <col min="14595" max="14595" width="18.5703125" bestFit="1" customWidth="1"/>
    <col min="14596" max="14596" width="19.140625" customWidth="1"/>
    <col min="14849" max="14849" width="66.7109375" bestFit="1" customWidth="1"/>
    <col min="14850" max="14850" width="21.42578125" customWidth="1"/>
    <col min="14851" max="14851" width="18.5703125" bestFit="1" customWidth="1"/>
    <col min="14852" max="14852" width="19.140625" customWidth="1"/>
    <col min="15105" max="15105" width="66.7109375" bestFit="1" customWidth="1"/>
    <col min="15106" max="15106" width="21.42578125" customWidth="1"/>
    <col min="15107" max="15107" width="18.5703125" bestFit="1" customWidth="1"/>
    <col min="15108" max="15108" width="19.140625" customWidth="1"/>
    <col min="15361" max="15361" width="66.7109375" bestFit="1" customWidth="1"/>
    <col min="15362" max="15362" width="21.42578125" customWidth="1"/>
    <col min="15363" max="15363" width="18.5703125" bestFit="1" customWidth="1"/>
    <col min="15364" max="15364" width="19.140625" customWidth="1"/>
    <col min="15617" max="15617" width="66.7109375" bestFit="1" customWidth="1"/>
    <col min="15618" max="15618" width="21.42578125" customWidth="1"/>
    <col min="15619" max="15619" width="18.5703125" bestFit="1" customWidth="1"/>
    <col min="15620" max="15620" width="19.140625" customWidth="1"/>
    <col min="15873" max="15873" width="66.7109375" bestFit="1" customWidth="1"/>
    <col min="15874" max="15874" width="21.42578125" customWidth="1"/>
    <col min="15875" max="15875" width="18.5703125" bestFit="1" customWidth="1"/>
    <col min="15876" max="15876" width="19.140625" customWidth="1"/>
    <col min="16129" max="16129" width="66.7109375" bestFit="1" customWidth="1"/>
    <col min="16130" max="16130" width="21.42578125" customWidth="1"/>
    <col min="16131" max="16131" width="18.5703125" bestFit="1" customWidth="1"/>
    <col min="16132" max="16132" width="19.140625" customWidth="1"/>
  </cols>
  <sheetData>
    <row r="6" spans="1:9" ht="6.75" customHeight="1" x14ac:dyDescent="0.25"/>
    <row r="7" spans="1:9" x14ac:dyDescent="0.25">
      <c r="A7" s="179" t="s">
        <v>139</v>
      </c>
      <c r="B7" s="179"/>
      <c r="C7" s="179"/>
      <c r="D7" s="179"/>
    </row>
    <row r="8" spans="1:9" x14ac:dyDescent="0.25">
      <c r="A8" s="180" t="s">
        <v>140</v>
      </c>
      <c r="B8" s="180"/>
      <c r="C8" s="180"/>
      <c r="D8" s="180"/>
    </row>
    <row r="9" spans="1:9" x14ac:dyDescent="0.25">
      <c r="A9" s="180" t="s">
        <v>212</v>
      </c>
      <c r="B9" s="180"/>
      <c r="C9" s="180"/>
      <c r="D9" s="180"/>
    </row>
    <row r="10" spans="1:9" ht="15.75" thickBot="1" x14ac:dyDescent="0.3">
      <c r="A10" s="181" t="s">
        <v>2</v>
      </c>
      <c r="B10" s="181"/>
      <c r="C10" s="181"/>
      <c r="D10" s="181"/>
    </row>
    <row r="11" spans="1:9" ht="13.5" customHeight="1" thickBot="1" x14ac:dyDescent="0.3">
      <c r="A11" s="61"/>
      <c r="B11" s="71" t="s">
        <v>141</v>
      </c>
      <c r="C11" s="62" t="s">
        <v>142</v>
      </c>
      <c r="D11" s="63" t="s">
        <v>143</v>
      </c>
    </row>
    <row r="12" spans="1:9" ht="13.5" customHeight="1" thickBot="1" x14ac:dyDescent="0.3">
      <c r="A12" s="64" t="s">
        <v>144</v>
      </c>
      <c r="B12" s="72">
        <v>318147770.61000001</v>
      </c>
      <c r="C12" s="94">
        <v>239996961.88999999</v>
      </c>
      <c r="D12" s="73">
        <v>78198606.719999999</v>
      </c>
      <c r="E12" s="92">
        <f>B12-C12</f>
        <v>78150808.720000029</v>
      </c>
      <c r="F12" s="92">
        <f>D12-E12</f>
        <v>47797.999999970198</v>
      </c>
      <c r="G12" s="95"/>
      <c r="H12" s="63" t="s">
        <v>143</v>
      </c>
    </row>
    <row r="13" spans="1:9" x14ac:dyDescent="0.25">
      <c r="A13" s="74" t="s">
        <v>145</v>
      </c>
      <c r="B13" s="75">
        <v>30099546.129999999</v>
      </c>
      <c r="C13" s="76">
        <v>16363123.08</v>
      </c>
      <c r="D13" s="75">
        <v>13735497.050000001</v>
      </c>
      <c r="E13" s="92">
        <f>B13-C13</f>
        <v>13736423.049999999</v>
      </c>
      <c r="F13" s="92">
        <f>D13-E13</f>
        <v>-925.99999999813735</v>
      </c>
      <c r="G13" s="95">
        <f>+C13-F13</f>
        <v>16364049.079999998</v>
      </c>
      <c r="H13" s="96">
        <f>+B13-G13</f>
        <v>13735497.050000001</v>
      </c>
      <c r="I13" s="70"/>
    </row>
    <row r="14" spans="1:9" x14ac:dyDescent="0.25">
      <c r="A14" s="77" t="s">
        <v>146</v>
      </c>
      <c r="B14" s="78">
        <v>217449.58</v>
      </c>
      <c r="C14" s="79">
        <v>205982.21</v>
      </c>
      <c r="D14" s="78">
        <v>11467.37</v>
      </c>
      <c r="E14" s="92">
        <f t="shared" ref="E14:E35" si="0">B14-C14</f>
        <v>11467.369999999995</v>
      </c>
      <c r="F14" s="92">
        <f t="shared" ref="F14:F35" si="1">D14-E14</f>
        <v>0</v>
      </c>
      <c r="G14" s="95">
        <f>C14-F14</f>
        <v>205982.21</v>
      </c>
      <c r="H14" s="96">
        <f t="shared" ref="H14:H35" si="2">+B14-G14</f>
        <v>11467.369999999995</v>
      </c>
      <c r="I14" s="70"/>
    </row>
    <row r="15" spans="1:9" x14ac:dyDescent="0.25">
      <c r="A15" s="77" t="s">
        <v>147</v>
      </c>
      <c r="B15" s="78">
        <v>78708979.609999999</v>
      </c>
      <c r="C15" s="79">
        <v>59288785.719999999</v>
      </c>
      <c r="D15" s="78">
        <v>19469061.890000001</v>
      </c>
      <c r="E15" s="92">
        <f>B15-C15</f>
        <v>19420193.890000001</v>
      </c>
      <c r="F15" s="92">
        <f>D15-E15</f>
        <v>48868</v>
      </c>
      <c r="G15" s="95">
        <f>+C15-F15</f>
        <v>59239917.719999999</v>
      </c>
      <c r="H15" s="96">
        <f t="shared" si="2"/>
        <v>19469061.890000001</v>
      </c>
      <c r="I15" s="70"/>
    </row>
    <row r="16" spans="1:9" x14ac:dyDescent="0.25">
      <c r="A16" s="77" t="s">
        <v>148</v>
      </c>
      <c r="B16" s="78">
        <v>8854117.2300000004</v>
      </c>
      <c r="C16" s="79">
        <v>6945364.6500000004</v>
      </c>
      <c r="D16" s="78">
        <v>1908684.58</v>
      </c>
      <c r="E16" s="92">
        <f t="shared" si="0"/>
        <v>1908752.58</v>
      </c>
      <c r="F16" s="92">
        <f t="shared" si="1"/>
        <v>-68</v>
      </c>
      <c r="G16" s="95">
        <f t="shared" ref="G16" si="3">+C16-F16</f>
        <v>6945432.6500000004</v>
      </c>
      <c r="H16" s="96">
        <f t="shared" si="2"/>
        <v>1908684.58</v>
      </c>
      <c r="I16" s="70"/>
    </row>
    <row r="17" spans="1:9" x14ac:dyDescent="0.25">
      <c r="A17" s="77" t="s">
        <v>149</v>
      </c>
      <c r="B17" s="78">
        <v>1877119.43</v>
      </c>
      <c r="C17" s="79">
        <v>1402128.45</v>
      </c>
      <c r="D17" s="78">
        <v>474970.98</v>
      </c>
      <c r="E17" s="92">
        <f t="shared" si="0"/>
        <v>474990.98</v>
      </c>
      <c r="F17" s="92">
        <f>D17-E17</f>
        <v>-20</v>
      </c>
      <c r="G17" s="95">
        <f t="shared" ref="G17" si="4">C17-F17</f>
        <v>1402148.45</v>
      </c>
      <c r="H17" s="96">
        <f t="shared" si="2"/>
        <v>474970.98</v>
      </c>
      <c r="I17" s="70"/>
    </row>
    <row r="18" spans="1:9" x14ac:dyDescent="0.25">
      <c r="A18" s="77" t="s">
        <v>150</v>
      </c>
      <c r="B18" s="78">
        <v>690738.85</v>
      </c>
      <c r="C18" s="79">
        <v>241482.32</v>
      </c>
      <c r="D18" s="78">
        <v>449246.53</v>
      </c>
      <c r="E18" s="92">
        <f t="shared" si="0"/>
        <v>449256.52999999997</v>
      </c>
      <c r="F18" s="92">
        <f>D18-E18</f>
        <v>-9.9999999999417923</v>
      </c>
      <c r="G18" s="97">
        <f t="shared" ref="G18:G19" si="5">+C18-F18</f>
        <v>241492.31999999995</v>
      </c>
      <c r="H18" s="96">
        <f t="shared" si="2"/>
        <v>449246.53</v>
      </c>
      <c r="I18" s="70"/>
    </row>
    <row r="19" spans="1:9" x14ac:dyDescent="0.25">
      <c r="A19" s="77" t="s">
        <v>151</v>
      </c>
      <c r="B19" s="78">
        <v>1436652.39</v>
      </c>
      <c r="C19" s="79">
        <v>1067625.3600000001</v>
      </c>
      <c r="D19" s="78">
        <v>369032.03</v>
      </c>
      <c r="E19" s="92">
        <f>B19-C19</f>
        <v>369027.0299999998</v>
      </c>
      <c r="F19" s="92">
        <f t="shared" si="1"/>
        <v>5.0000000002328306</v>
      </c>
      <c r="G19" s="95">
        <f t="shared" si="5"/>
        <v>1067620.3599999999</v>
      </c>
      <c r="H19" s="96">
        <f t="shared" si="2"/>
        <v>369032.03</v>
      </c>
      <c r="I19" s="70"/>
    </row>
    <row r="20" spans="1:9" x14ac:dyDescent="0.25">
      <c r="A20" s="77" t="s">
        <v>152</v>
      </c>
      <c r="B20" s="78">
        <v>51049.54</v>
      </c>
      <c r="C20" s="79">
        <v>23496.98</v>
      </c>
      <c r="D20" s="78">
        <v>27551.56</v>
      </c>
      <c r="E20" s="92">
        <f t="shared" si="0"/>
        <v>27552.560000000001</v>
      </c>
      <c r="F20" s="92">
        <f t="shared" si="1"/>
        <v>-1</v>
      </c>
      <c r="G20" s="95">
        <f t="shared" ref="G20" si="6">C20-F20</f>
        <v>23497.98</v>
      </c>
      <c r="H20" s="96">
        <f t="shared" si="2"/>
        <v>27551.56</v>
      </c>
      <c r="I20" s="70"/>
    </row>
    <row r="21" spans="1:9" x14ac:dyDescent="0.25">
      <c r="A21" s="77" t="s">
        <v>153</v>
      </c>
      <c r="B21" s="78">
        <v>58631.56</v>
      </c>
      <c r="C21" s="79">
        <v>38055.74</v>
      </c>
      <c r="D21" s="78">
        <v>20567.82</v>
      </c>
      <c r="E21" s="92">
        <f t="shared" si="0"/>
        <v>20575.82</v>
      </c>
      <c r="F21" s="92">
        <f t="shared" si="1"/>
        <v>-8</v>
      </c>
      <c r="G21" s="95">
        <f t="shared" ref="G21:G22" si="7">+C21-F21</f>
        <v>38063.74</v>
      </c>
      <c r="H21" s="96">
        <f t="shared" si="2"/>
        <v>20567.82</v>
      </c>
      <c r="I21" s="70"/>
    </row>
    <row r="22" spans="1:9" x14ac:dyDescent="0.25">
      <c r="A22" s="77" t="s">
        <v>154</v>
      </c>
      <c r="B22" s="78">
        <v>173342</v>
      </c>
      <c r="C22" s="79">
        <v>79223.7</v>
      </c>
      <c r="D22" s="78">
        <v>94115.3</v>
      </c>
      <c r="E22" s="92">
        <f t="shared" si="0"/>
        <v>94118.3</v>
      </c>
      <c r="F22" s="92">
        <f>D22-E22</f>
        <v>-3</v>
      </c>
      <c r="G22" s="95">
        <f t="shared" si="7"/>
        <v>79226.7</v>
      </c>
      <c r="H22" s="96">
        <f t="shared" si="2"/>
        <v>94115.3</v>
      </c>
      <c r="I22" s="70"/>
    </row>
    <row r="23" spans="1:9" x14ac:dyDescent="0.25">
      <c r="A23" s="77" t="s">
        <v>155</v>
      </c>
      <c r="B23" s="78">
        <v>74649656.969999999</v>
      </c>
      <c r="C23" s="79">
        <v>49417014.420000002</v>
      </c>
      <c r="D23" s="78">
        <v>25232624.550000001</v>
      </c>
      <c r="E23" s="92">
        <f t="shared" si="0"/>
        <v>25232642.549999997</v>
      </c>
      <c r="F23" s="92">
        <f t="shared" si="1"/>
        <v>-17.99999999627471</v>
      </c>
      <c r="G23" s="95">
        <f t="shared" ref="G23" si="8">C23-F23</f>
        <v>49417032.420000002</v>
      </c>
      <c r="H23" s="96">
        <f t="shared" si="2"/>
        <v>25232624.549999997</v>
      </c>
      <c r="I23" s="70"/>
    </row>
    <row r="24" spans="1:9" x14ac:dyDescent="0.25">
      <c r="A24" s="77" t="s">
        <v>156</v>
      </c>
      <c r="B24" s="78">
        <v>22201125.5</v>
      </c>
      <c r="C24" s="79">
        <v>22201115.5</v>
      </c>
      <c r="D24" s="78">
        <v>11</v>
      </c>
      <c r="E24" s="92">
        <f t="shared" si="0"/>
        <v>10</v>
      </c>
      <c r="F24" s="92">
        <f t="shared" si="1"/>
        <v>1</v>
      </c>
      <c r="G24" s="95">
        <f t="shared" ref="G24:G25" si="9">+C24-F24</f>
        <v>22201114.5</v>
      </c>
      <c r="H24" s="96">
        <f t="shared" si="2"/>
        <v>11</v>
      </c>
      <c r="I24" s="70"/>
    </row>
    <row r="25" spans="1:9" x14ac:dyDescent="0.25">
      <c r="A25" s="77" t="s">
        <v>157</v>
      </c>
      <c r="B25" s="78">
        <v>312020</v>
      </c>
      <c r="C25" s="79">
        <v>312016</v>
      </c>
      <c r="D25" s="78">
        <v>4</v>
      </c>
      <c r="E25" s="92">
        <f t="shared" si="0"/>
        <v>4</v>
      </c>
      <c r="F25" s="92">
        <f t="shared" si="1"/>
        <v>0</v>
      </c>
      <c r="G25" s="95">
        <f t="shared" si="9"/>
        <v>312016</v>
      </c>
      <c r="H25" s="96">
        <f t="shared" si="2"/>
        <v>4</v>
      </c>
      <c r="I25" s="70"/>
    </row>
    <row r="26" spans="1:9" x14ac:dyDescent="0.25">
      <c r="A26" s="77" t="s">
        <v>158</v>
      </c>
      <c r="B26" s="78">
        <v>6206518.4900000002</v>
      </c>
      <c r="C26" s="79">
        <v>6204424.29</v>
      </c>
      <c r="D26" s="78">
        <v>2095.1999999999998</v>
      </c>
      <c r="E26" s="92">
        <f t="shared" si="0"/>
        <v>2094.2000000001863</v>
      </c>
      <c r="F26" s="92">
        <f t="shared" si="1"/>
        <v>0.99999999981355359</v>
      </c>
      <c r="G26" s="95">
        <f t="shared" ref="G26" si="10">C26-F26</f>
        <v>6204423.29</v>
      </c>
      <c r="H26" s="96">
        <f t="shared" si="2"/>
        <v>2095.2000000001863</v>
      </c>
      <c r="I26" s="70"/>
    </row>
    <row r="27" spans="1:9" x14ac:dyDescent="0.25">
      <c r="A27" s="77" t="s">
        <v>159</v>
      </c>
      <c r="B27" s="78">
        <v>296989.42</v>
      </c>
      <c r="C27" s="79">
        <v>253961.68</v>
      </c>
      <c r="D27" s="78">
        <v>43029.74</v>
      </c>
      <c r="E27" s="92">
        <f t="shared" si="0"/>
        <v>43027.739999999991</v>
      </c>
      <c r="F27" s="92">
        <f>D27-E27</f>
        <v>2.000000000007276</v>
      </c>
      <c r="G27" s="95">
        <f t="shared" ref="G27:G28" si="11">+C27-F27</f>
        <v>253959.67999999999</v>
      </c>
      <c r="H27" s="96">
        <f t="shared" si="2"/>
        <v>43029.739999999991</v>
      </c>
      <c r="I27" s="70"/>
    </row>
    <row r="28" spans="1:9" x14ac:dyDescent="0.25">
      <c r="A28" s="77" t="s">
        <v>160</v>
      </c>
      <c r="B28" s="78">
        <v>2516722.13</v>
      </c>
      <c r="C28" s="79">
        <v>474316.05</v>
      </c>
      <c r="D28" s="78">
        <v>2042398.08</v>
      </c>
      <c r="E28" s="92">
        <f t="shared" si="0"/>
        <v>2042406.0799999998</v>
      </c>
      <c r="F28" s="92">
        <f t="shared" si="1"/>
        <v>-7.9999999997671694</v>
      </c>
      <c r="G28" s="95">
        <f t="shared" si="11"/>
        <v>474324.04999999976</v>
      </c>
      <c r="H28" s="96">
        <f t="shared" si="2"/>
        <v>2042398.08</v>
      </c>
      <c r="I28" s="70"/>
    </row>
    <row r="29" spans="1:9" ht="12.75" customHeight="1" x14ac:dyDescent="0.25">
      <c r="A29" s="77" t="s">
        <v>161</v>
      </c>
      <c r="B29" s="78">
        <v>11618534.16</v>
      </c>
      <c r="C29" s="79">
        <v>9467890.4000000004</v>
      </c>
      <c r="D29" s="78">
        <v>2150738.7599999998</v>
      </c>
      <c r="E29" s="92">
        <f t="shared" si="0"/>
        <v>2150643.7599999998</v>
      </c>
      <c r="F29" s="92">
        <f t="shared" si="1"/>
        <v>95</v>
      </c>
      <c r="G29" s="95">
        <f t="shared" ref="G29" si="12">C29-F29</f>
        <v>9467795.4000000004</v>
      </c>
      <c r="H29" s="96">
        <f t="shared" si="2"/>
        <v>2150738.7599999998</v>
      </c>
      <c r="I29" s="70"/>
    </row>
    <row r="30" spans="1:9" x14ac:dyDescent="0.25">
      <c r="A30" s="77" t="s">
        <v>162</v>
      </c>
      <c r="B30" s="78">
        <v>2347199.29</v>
      </c>
      <c r="C30" s="79">
        <v>392936.36</v>
      </c>
      <c r="D30" s="78">
        <v>1954260.93</v>
      </c>
      <c r="E30" s="92">
        <f t="shared" si="0"/>
        <v>1954262.9300000002</v>
      </c>
      <c r="F30" s="92">
        <f t="shared" si="1"/>
        <v>-2.0000000002328306</v>
      </c>
      <c r="G30" s="95">
        <f t="shared" ref="G30:G31" si="13">+C30-F30</f>
        <v>392938.36000000022</v>
      </c>
      <c r="H30" s="96">
        <f t="shared" si="2"/>
        <v>1954260.9299999997</v>
      </c>
      <c r="I30" s="70"/>
    </row>
    <row r="31" spans="1:9" x14ac:dyDescent="0.25">
      <c r="A31" s="77" t="s">
        <v>163</v>
      </c>
      <c r="B31" s="78">
        <v>61244.36</v>
      </c>
      <c r="C31" s="79">
        <v>30621.68</v>
      </c>
      <c r="D31" s="78">
        <v>30621.68</v>
      </c>
      <c r="E31" s="92">
        <f t="shared" si="0"/>
        <v>30622.68</v>
      </c>
      <c r="F31" s="92">
        <f t="shared" si="1"/>
        <v>-1</v>
      </c>
      <c r="G31" s="95">
        <f t="shared" si="13"/>
        <v>30622.68</v>
      </c>
      <c r="H31" s="96">
        <f t="shared" si="2"/>
        <v>30621.68</v>
      </c>
      <c r="I31" s="70"/>
    </row>
    <row r="32" spans="1:9" x14ac:dyDescent="0.25">
      <c r="A32" s="77" t="s">
        <v>164</v>
      </c>
      <c r="B32" s="78">
        <v>701866.15</v>
      </c>
      <c r="C32" s="79">
        <v>664365.48</v>
      </c>
      <c r="D32" s="78">
        <v>37499.67</v>
      </c>
      <c r="E32" s="92">
        <f t="shared" si="0"/>
        <v>37500.670000000042</v>
      </c>
      <c r="F32" s="92">
        <f t="shared" si="1"/>
        <v>-1.0000000000436557</v>
      </c>
      <c r="G32" s="95">
        <f t="shared" ref="G32" si="14">C32-F32</f>
        <v>664366.48</v>
      </c>
      <c r="H32" s="96">
        <f t="shared" si="2"/>
        <v>37499.670000000042</v>
      </c>
      <c r="I32" s="70"/>
    </row>
    <row r="33" spans="1:9" x14ac:dyDescent="0.25">
      <c r="A33" s="77" t="s">
        <v>165</v>
      </c>
      <c r="B33" s="78">
        <v>2995486.02</v>
      </c>
      <c r="C33" s="79">
        <v>1023420.51</v>
      </c>
      <c r="D33" s="78">
        <v>1971945.51</v>
      </c>
      <c r="E33" s="92">
        <f t="shared" si="0"/>
        <v>1972065.51</v>
      </c>
      <c r="F33" s="92">
        <f t="shared" si="1"/>
        <v>-120</v>
      </c>
      <c r="G33" s="95">
        <f t="shared" ref="G33:G34" si="15">+C33-F33</f>
        <v>1023540.51</v>
      </c>
      <c r="H33" s="96">
        <f t="shared" si="2"/>
        <v>1971945.51</v>
      </c>
      <c r="I33" s="70"/>
    </row>
    <row r="34" spans="1:9" x14ac:dyDescent="0.25">
      <c r="A34" s="77" t="s">
        <v>166</v>
      </c>
      <c r="B34" s="78">
        <v>69863442.599999994</v>
      </c>
      <c r="C34" s="79">
        <v>63899611.329999998</v>
      </c>
      <c r="D34" s="78">
        <v>5963843.2699999996</v>
      </c>
      <c r="E34" s="92">
        <f t="shared" si="0"/>
        <v>5963831.2699999958</v>
      </c>
      <c r="F34" s="92">
        <f t="shared" si="1"/>
        <v>12.00000000372529</v>
      </c>
      <c r="G34" s="95">
        <f t="shared" si="15"/>
        <v>63899599.329999998</v>
      </c>
      <c r="H34" s="96">
        <f>+B34-G34</f>
        <v>5963843.2699999958</v>
      </c>
      <c r="I34" s="70"/>
    </row>
    <row r="35" spans="1:9" ht="15.75" thickBot="1" x14ac:dyDescent="0.3">
      <c r="A35" s="80" t="s">
        <v>167</v>
      </c>
      <c r="B35" s="81">
        <v>2209339.2000000002</v>
      </c>
      <c r="C35" s="82">
        <v>0</v>
      </c>
      <c r="D35" s="81">
        <v>2209339.2000000002</v>
      </c>
      <c r="E35" s="92">
        <f t="shared" si="0"/>
        <v>2209339.2000000002</v>
      </c>
      <c r="F35" s="92">
        <f t="shared" si="1"/>
        <v>0</v>
      </c>
      <c r="G35" s="95">
        <f t="shared" ref="G35" si="16">C35-F35</f>
        <v>0</v>
      </c>
      <c r="H35" s="96">
        <f t="shared" si="2"/>
        <v>2209339.2000000002</v>
      </c>
      <c r="I35" s="70"/>
    </row>
    <row r="36" spans="1:9" x14ac:dyDescent="0.25">
      <c r="A36" s="65"/>
      <c r="B36" s="66"/>
      <c r="C36" s="66"/>
      <c r="D36" s="66"/>
      <c r="G36" s="95"/>
      <c r="H36" s="95">
        <f>SUM(H12:H35)</f>
        <v>78198606.700000018</v>
      </c>
      <c r="I36" s="70"/>
    </row>
    <row r="37" spans="1:9" x14ac:dyDescent="0.25">
      <c r="A37" s="65"/>
      <c r="B37" s="67"/>
      <c r="C37" s="67"/>
      <c r="D37" s="83"/>
      <c r="E37">
        <f>SUM(E13:E36)</f>
        <v>78150808.700000018</v>
      </c>
      <c r="G37" s="95">
        <f>SUM(G13:G36)</f>
        <v>239949163.91000003</v>
      </c>
      <c r="I37" s="96">
        <f>+H36-D12</f>
        <v>-1.9999980926513672E-2</v>
      </c>
    </row>
    <row r="38" spans="1:9" x14ac:dyDescent="0.25">
      <c r="A38" s="65"/>
      <c r="B38" s="67"/>
      <c r="C38" s="67"/>
      <c r="D38" s="67"/>
    </row>
    <row r="39" spans="1:9" x14ac:dyDescent="0.25">
      <c r="A39" s="65"/>
      <c r="B39" s="67"/>
      <c r="C39" s="67"/>
      <c r="D39" s="67"/>
    </row>
    <row r="40" spans="1:9" x14ac:dyDescent="0.25">
      <c r="A40" s="65"/>
      <c r="B40" s="67"/>
      <c r="C40" s="67"/>
      <c r="D40" s="68"/>
    </row>
    <row r="41" spans="1:9" x14ac:dyDescent="0.25">
      <c r="A41" s="65"/>
      <c r="B41" s="67"/>
      <c r="C41" s="67"/>
      <c r="D41" s="68"/>
    </row>
    <row r="42" spans="1:9" x14ac:dyDescent="0.25">
      <c r="A42" s="65"/>
      <c r="B42" s="67"/>
      <c r="C42" s="67"/>
      <c r="D42" s="68"/>
    </row>
    <row r="43" spans="1:9" x14ac:dyDescent="0.25">
      <c r="A43" s="65"/>
      <c r="B43" s="67"/>
      <c r="C43" s="67"/>
      <c r="D43" s="68"/>
    </row>
    <row r="44" spans="1:9" x14ac:dyDescent="0.25">
      <c r="A44" s="65"/>
      <c r="B44" s="67"/>
      <c r="C44" s="67"/>
      <c r="D44" s="68"/>
    </row>
    <row r="45" spans="1:9" x14ac:dyDescent="0.25">
      <c r="A45" s="65"/>
      <c r="B45" s="67"/>
      <c r="C45" s="67"/>
      <c r="D45" s="68"/>
    </row>
    <row r="46" spans="1:9" x14ac:dyDescent="0.25">
      <c r="A46" s="65"/>
      <c r="B46" s="67"/>
      <c r="C46" s="69"/>
      <c r="D46" s="68"/>
    </row>
    <row r="47" spans="1:9" x14ac:dyDescent="0.25">
      <c r="A47" s="65"/>
      <c r="B47" s="69"/>
      <c r="C47" s="70"/>
      <c r="D47" s="69"/>
    </row>
    <row r="48" spans="1:9" x14ac:dyDescent="0.25">
      <c r="B48" s="70"/>
      <c r="C48" s="67"/>
      <c r="D48" s="70"/>
    </row>
    <row r="49" spans="1:4" x14ac:dyDescent="0.25">
      <c r="B49" s="67"/>
      <c r="C49" s="70"/>
      <c r="D49" s="68"/>
    </row>
    <row r="50" spans="1:4" x14ac:dyDescent="0.25">
      <c r="A50" s="65"/>
      <c r="B50" s="70"/>
      <c r="C50" s="70"/>
      <c r="D50" s="70"/>
    </row>
    <row r="51" spans="1:4" x14ac:dyDescent="0.25">
      <c r="B51" s="70"/>
      <c r="C51" s="70"/>
      <c r="D51" s="70"/>
    </row>
    <row r="52" spans="1:4" x14ac:dyDescent="0.25">
      <c r="B52" s="70"/>
      <c r="C52" s="70"/>
      <c r="D52" s="70"/>
    </row>
    <row r="53" spans="1:4" x14ac:dyDescent="0.25">
      <c r="B53" s="70"/>
      <c r="C53" s="70"/>
      <c r="D53" s="70"/>
    </row>
    <row r="54" spans="1:4" x14ac:dyDescent="0.25">
      <c r="B54" s="70"/>
      <c r="C54" s="70"/>
      <c r="D54" s="70"/>
    </row>
    <row r="55" spans="1:4" x14ac:dyDescent="0.25">
      <c r="B55" s="70"/>
      <c r="C55" s="70"/>
      <c r="D55" s="70"/>
    </row>
    <row r="56" spans="1:4" x14ac:dyDescent="0.25">
      <c r="B56" s="70"/>
      <c r="C56" s="70"/>
      <c r="D56" s="70"/>
    </row>
    <row r="57" spans="1:4" x14ac:dyDescent="0.25">
      <c r="B57" s="70"/>
      <c r="C57" s="70"/>
      <c r="D57" s="70"/>
    </row>
    <row r="58" spans="1:4" x14ac:dyDescent="0.25">
      <c r="B58" s="70"/>
      <c r="C58" s="70"/>
      <c r="D58" s="70"/>
    </row>
    <row r="59" spans="1:4" x14ac:dyDescent="0.25">
      <c r="B59" s="70"/>
      <c r="C59" s="70"/>
      <c r="D59" s="70"/>
    </row>
    <row r="60" spans="1:4" x14ac:dyDescent="0.25">
      <c r="B60" s="70"/>
      <c r="C60" s="70"/>
      <c r="D60" s="70"/>
    </row>
    <row r="61" spans="1:4" x14ac:dyDescent="0.25">
      <c r="B61" s="70"/>
      <c r="C61" s="70"/>
      <c r="D61" s="70"/>
    </row>
    <row r="62" spans="1:4" x14ac:dyDescent="0.25">
      <c r="B62" s="70"/>
      <c r="C62" s="70"/>
      <c r="D62" s="70"/>
    </row>
    <row r="63" spans="1:4" x14ac:dyDescent="0.25">
      <c r="B63" s="70"/>
      <c r="C63" s="70"/>
      <c r="D63" s="70"/>
    </row>
    <row r="64" spans="1:4" x14ac:dyDescent="0.25">
      <c r="B64" s="70"/>
      <c r="C64" s="70"/>
      <c r="D64" s="70"/>
    </row>
    <row r="65" spans="2:4" x14ac:dyDescent="0.25">
      <c r="B65" s="70"/>
      <c r="C65" s="70"/>
      <c r="D65" s="70"/>
    </row>
    <row r="66" spans="2:4" x14ac:dyDescent="0.25">
      <c r="B66" s="70"/>
      <c r="C66" s="70"/>
      <c r="D66" s="70"/>
    </row>
    <row r="67" spans="2:4" x14ac:dyDescent="0.25">
      <c r="B67" s="70"/>
      <c r="C67" s="70"/>
      <c r="D67" s="70"/>
    </row>
    <row r="68" spans="2:4" x14ac:dyDescent="0.25">
      <c r="B68" s="70"/>
      <c r="C68" s="70"/>
      <c r="D68" s="70"/>
    </row>
    <row r="69" spans="2:4" x14ac:dyDescent="0.25">
      <c r="B69" s="70"/>
      <c r="C69" s="70"/>
      <c r="D69" s="70"/>
    </row>
    <row r="70" spans="2:4" x14ac:dyDescent="0.25">
      <c r="B70" s="70"/>
      <c r="C70" s="70"/>
      <c r="D70" s="70"/>
    </row>
    <row r="71" spans="2:4" x14ac:dyDescent="0.25">
      <c r="B71" s="70"/>
      <c r="C71" s="70"/>
      <c r="D71" s="70"/>
    </row>
    <row r="72" spans="2:4" x14ac:dyDescent="0.25">
      <c r="B72" s="70"/>
      <c r="C72" s="70"/>
      <c r="D72" s="70"/>
    </row>
    <row r="73" spans="2:4" x14ac:dyDescent="0.25">
      <c r="B73" s="70"/>
      <c r="C73" s="70"/>
      <c r="D73" s="70"/>
    </row>
    <row r="74" spans="2:4" x14ac:dyDescent="0.25">
      <c r="B74" s="70"/>
      <c r="C74" s="70"/>
      <c r="D74" s="70"/>
    </row>
    <row r="75" spans="2:4" x14ac:dyDescent="0.25">
      <c r="B75" s="70"/>
      <c r="C75" s="70"/>
      <c r="D75" s="70"/>
    </row>
    <row r="76" spans="2:4" x14ac:dyDescent="0.25">
      <c r="B76" s="70"/>
      <c r="C76" s="70"/>
      <c r="D76" s="70"/>
    </row>
    <row r="77" spans="2:4" x14ac:dyDescent="0.25">
      <c r="B77" s="70"/>
      <c r="C77" s="70"/>
      <c r="D77" s="70"/>
    </row>
    <row r="78" spans="2:4" x14ac:dyDescent="0.25">
      <c r="B78" s="70"/>
      <c r="C78" s="70"/>
      <c r="D78" s="70"/>
    </row>
    <row r="79" spans="2:4" x14ac:dyDescent="0.25">
      <c r="B79" s="70"/>
      <c r="C79" s="70"/>
      <c r="D79" s="70"/>
    </row>
    <row r="80" spans="2:4" x14ac:dyDescent="0.25">
      <c r="B80" s="70"/>
      <c r="C80" s="70"/>
      <c r="D80" s="70"/>
    </row>
    <row r="81" spans="2:4" x14ac:dyDescent="0.25">
      <c r="B81" s="70"/>
      <c r="C81" s="70"/>
      <c r="D81" s="70"/>
    </row>
    <row r="82" spans="2:4" x14ac:dyDescent="0.25">
      <c r="B82" s="70"/>
      <c r="C82" s="70"/>
      <c r="D82" s="70"/>
    </row>
    <row r="83" spans="2:4" x14ac:dyDescent="0.25">
      <c r="B83" s="70"/>
      <c r="C83" s="70"/>
      <c r="D83" s="70"/>
    </row>
    <row r="84" spans="2:4" x14ac:dyDescent="0.25">
      <c r="B84" s="70"/>
      <c r="C84" s="70"/>
      <c r="D84" s="70"/>
    </row>
    <row r="85" spans="2:4" x14ac:dyDescent="0.25">
      <c r="B85" s="70"/>
      <c r="C85" s="70"/>
      <c r="D85" s="70"/>
    </row>
    <row r="86" spans="2:4" x14ac:dyDescent="0.25">
      <c r="B86" s="70"/>
      <c r="C86" s="70"/>
      <c r="D86" s="70"/>
    </row>
    <row r="87" spans="2:4" x14ac:dyDescent="0.25">
      <c r="B87" s="70"/>
      <c r="C87" s="70"/>
      <c r="D87" s="70"/>
    </row>
    <row r="88" spans="2:4" x14ac:dyDescent="0.25">
      <c r="B88" s="70"/>
      <c r="C88" s="70"/>
      <c r="D88" s="70"/>
    </row>
    <row r="89" spans="2:4" x14ac:dyDescent="0.25">
      <c r="B89" s="70"/>
      <c r="C89" s="70"/>
      <c r="D89" s="70"/>
    </row>
    <row r="90" spans="2:4" x14ac:dyDescent="0.25">
      <c r="B90" s="70"/>
      <c r="C90" s="70"/>
      <c r="D90" s="70"/>
    </row>
    <row r="91" spans="2:4" x14ac:dyDescent="0.25">
      <c r="B91" s="70"/>
      <c r="C91" s="70"/>
      <c r="D91" s="70"/>
    </row>
    <row r="92" spans="2:4" x14ac:dyDescent="0.25">
      <c r="B92" s="70"/>
      <c r="C92" s="70"/>
      <c r="D92" s="70"/>
    </row>
    <row r="93" spans="2:4" x14ac:dyDescent="0.25">
      <c r="B93" s="70"/>
      <c r="C93" s="70"/>
      <c r="D93" s="70"/>
    </row>
    <row r="94" spans="2:4" x14ac:dyDescent="0.25">
      <c r="B94" s="70"/>
      <c r="C94" s="70"/>
      <c r="D94" s="70"/>
    </row>
    <row r="95" spans="2:4" x14ac:dyDescent="0.25">
      <c r="B95" s="70"/>
      <c r="C95" s="70"/>
      <c r="D95" s="70"/>
    </row>
    <row r="96" spans="2:4" x14ac:dyDescent="0.25">
      <c r="B96" s="70"/>
      <c r="C96" s="70"/>
      <c r="D96" s="70"/>
    </row>
    <row r="97" spans="2:4" x14ac:dyDescent="0.25">
      <c r="B97" s="70"/>
      <c r="C97" s="70"/>
      <c r="D97" s="70"/>
    </row>
    <row r="98" spans="2:4" x14ac:dyDescent="0.25">
      <c r="B98" s="70"/>
      <c r="C98" s="70"/>
      <c r="D98" s="70"/>
    </row>
    <row r="99" spans="2:4" x14ac:dyDescent="0.25">
      <c r="B99" s="70"/>
      <c r="C99" s="70"/>
      <c r="D99" s="70"/>
    </row>
    <row r="100" spans="2:4" x14ac:dyDescent="0.25">
      <c r="B100" s="70"/>
      <c r="C100" s="70"/>
      <c r="D100" s="70"/>
    </row>
    <row r="101" spans="2:4" x14ac:dyDescent="0.25">
      <c r="B101" s="70"/>
      <c r="C101" s="70"/>
      <c r="D101" s="70"/>
    </row>
    <row r="102" spans="2:4" x14ac:dyDescent="0.25">
      <c r="B102" s="70"/>
      <c r="C102" s="70"/>
      <c r="D102" s="70"/>
    </row>
    <row r="103" spans="2:4" x14ac:dyDescent="0.25">
      <c r="B103" s="70"/>
      <c r="C103" s="70"/>
      <c r="D103" s="70"/>
    </row>
    <row r="104" spans="2:4" x14ac:dyDescent="0.25">
      <c r="B104" s="70"/>
      <c r="C104" s="70"/>
      <c r="D104" s="70"/>
    </row>
    <row r="105" spans="2:4" x14ac:dyDescent="0.25">
      <c r="B105" s="70"/>
      <c r="D105" s="70"/>
    </row>
  </sheetData>
  <mergeCells count="4">
    <mergeCell ref="A7:D7"/>
    <mergeCell ref="A8:D8"/>
    <mergeCell ref="A9:D9"/>
    <mergeCell ref="A10:D10"/>
  </mergeCells>
  <pageMargins left="0.7" right="0.7"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Balance G. Octubre 2021</vt:lpstr>
      <vt:lpstr>Anexos</vt:lpstr>
      <vt:lpstr>OCTUBRE</vt:lpstr>
      <vt:lpstr>Diciembre (2)</vt:lpstr>
      <vt:lpstr>Noviembre (2)</vt:lpstr>
      <vt:lpstr>Diciembre (3)</vt:lpstr>
      <vt:lpstr>Anexos!Área_de_impresión</vt:lpstr>
      <vt:lpstr>'Balance G. Octubre 2021'!Área_de_impresión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2021-11-03T16:03:03Z</dcterms:modified>
</cp:coreProperties>
</file>