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7"/>
  </bookViews>
  <sheets>
    <sheet name="Hoja1" sheetId="1" state="hidden" r:id="rId1"/>
    <sheet name="Enero 2020" sheetId="2" r:id="rId2"/>
    <sheet name="Febrero 2020" sheetId="3" r:id="rId3"/>
    <sheet name="Marzo 2020" sheetId="4" r:id="rId4"/>
    <sheet name="Abril 2020" sheetId="5" r:id="rId5"/>
    <sheet name="Mayo 2020" sheetId="6" r:id="rId6"/>
    <sheet name="Junio 2020" sheetId="7" r:id="rId7"/>
    <sheet name="Noviembre 2021" sheetId="14" r:id="rId8"/>
  </sheets>
  <calcPr calcId="152511"/>
</workbook>
</file>

<file path=xl/calcChain.xml><?xml version="1.0" encoding="utf-8"?>
<calcChain xmlns="http://schemas.openxmlformats.org/spreadsheetml/2006/main">
  <c r="C70" i="14" l="1"/>
  <c r="C67" i="14" s="1"/>
  <c r="B70" i="14"/>
  <c r="B67" i="14" s="1"/>
  <c r="C62" i="14"/>
  <c r="B62" i="14"/>
  <c r="C52" i="14"/>
  <c r="B52" i="14"/>
  <c r="C44" i="14"/>
  <c r="B44" i="14"/>
  <c r="C36" i="14"/>
  <c r="B36" i="14"/>
  <c r="C26" i="14"/>
  <c r="B26" i="14"/>
  <c r="C16" i="14"/>
  <c r="B16" i="14"/>
  <c r="C10" i="14"/>
  <c r="B10" i="14"/>
  <c r="B74" i="14" s="1"/>
  <c r="B86" i="14" s="1"/>
  <c r="C74" i="14" l="1"/>
  <c r="C86" i="14" s="1"/>
  <c r="N62" i="14"/>
  <c r="N52" i="14" l="1"/>
  <c r="N36" i="14"/>
  <c r="N26" i="14"/>
  <c r="N16" i="14"/>
  <c r="N10" i="14"/>
  <c r="N74" i="14" l="1"/>
  <c r="N86" i="14" s="1"/>
  <c r="O10" i="14"/>
  <c r="O16" i="14"/>
  <c r="O26" i="14"/>
  <c r="O36" i="14"/>
  <c r="O44" i="14"/>
  <c r="O52" i="14"/>
  <c r="O62" i="14"/>
  <c r="O70" i="14"/>
  <c r="O74" i="14" l="1"/>
  <c r="O86" i="14" s="1"/>
  <c r="M52" i="14"/>
  <c r="M36" i="14"/>
  <c r="M26" i="14"/>
  <c r="M16" i="14"/>
  <c r="M10" i="14"/>
  <c r="M74" i="14" l="1"/>
  <c r="M86" i="14" s="1"/>
  <c r="L52" i="14"/>
  <c r="L36" i="14"/>
  <c r="L26" i="14"/>
  <c r="L16" i="14"/>
  <c r="L10" i="14"/>
  <c r="L74" i="14" l="1"/>
  <c r="L86" i="14" s="1"/>
  <c r="K52" i="14"/>
  <c r="K36" i="14"/>
  <c r="K26" i="14"/>
  <c r="K16" i="14"/>
  <c r="K10" i="14"/>
  <c r="K74" i="14" l="1"/>
  <c r="K86" i="14" s="1"/>
  <c r="J52" i="14"/>
  <c r="J36" i="14"/>
  <c r="J26" i="14"/>
  <c r="J16" i="14"/>
  <c r="J10" i="14"/>
  <c r="J74" i="14" l="1"/>
  <c r="J86" i="14" s="1"/>
  <c r="I52" i="14"/>
  <c r="H52" i="14"/>
  <c r="I36" i="14"/>
  <c r="I26" i="14"/>
  <c r="I16" i="14"/>
  <c r="I10" i="14"/>
  <c r="I74" i="14" l="1"/>
  <c r="I86" i="14" s="1"/>
  <c r="G70" i="14"/>
  <c r="G67" i="14"/>
  <c r="G62" i="14"/>
  <c r="G52" i="14"/>
  <c r="G44" i="14"/>
  <c r="G36" i="14"/>
  <c r="G26" i="14"/>
  <c r="G16" i="14"/>
  <c r="G10" i="14"/>
  <c r="G74" i="14" l="1"/>
  <c r="G86" i="14" s="1"/>
  <c r="F36" i="14"/>
  <c r="F70" i="14"/>
  <c r="F67" i="14"/>
  <c r="F62" i="14"/>
  <c r="F52" i="14"/>
  <c r="F44" i="14"/>
  <c r="F26" i="14"/>
  <c r="F16" i="14"/>
  <c r="F10" i="14"/>
  <c r="F74" i="14" l="1"/>
  <c r="F86" i="14" s="1"/>
  <c r="P85" i="14"/>
  <c r="P84" i="14"/>
  <c r="P83" i="14"/>
  <c r="P82" i="14"/>
  <c r="P81" i="14"/>
  <c r="P80" i="14"/>
  <c r="P79" i="14"/>
  <c r="P78" i="14"/>
  <c r="P77" i="14"/>
  <c r="P76" i="14"/>
  <c r="P75" i="14"/>
  <c r="P73" i="14"/>
  <c r="P72" i="14"/>
  <c r="P71" i="14"/>
  <c r="E70" i="14"/>
  <c r="D70" i="14"/>
  <c r="D67" i="14" s="1"/>
  <c r="P69" i="14"/>
  <c r="P68" i="14"/>
  <c r="E67" i="14"/>
  <c r="P66" i="14"/>
  <c r="P65" i="14"/>
  <c r="P64" i="14"/>
  <c r="P63" i="14"/>
  <c r="E62" i="14"/>
  <c r="D62" i="14"/>
  <c r="P61" i="14"/>
  <c r="P59" i="14"/>
  <c r="P58" i="14"/>
  <c r="P57" i="14"/>
  <c r="P56" i="14"/>
  <c r="P55" i="14"/>
  <c r="P54" i="14"/>
  <c r="P53" i="14"/>
  <c r="E52" i="14"/>
  <c r="D52" i="14"/>
  <c r="P51" i="14"/>
  <c r="P50" i="14"/>
  <c r="P49" i="14"/>
  <c r="P48" i="14"/>
  <c r="P47" i="14"/>
  <c r="P46" i="14"/>
  <c r="P45" i="14"/>
  <c r="E44" i="14"/>
  <c r="D44" i="14"/>
  <c r="P43" i="14"/>
  <c r="P42" i="14"/>
  <c r="P41" i="14"/>
  <c r="P40" i="14"/>
  <c r="P39" i="14"/>
  <c r="P38" i="14"/>
  <c r="P37" i="14"/>
  <c r="H36" i="14"/>
  <c r="E36" i="14"/>
  <c r="D36" i="14"/>
  <c r="P35" i="14"/>
  <c r="P34" i="14"/>
  <c r="P33" i="14"/>
  <c r="P32" i="14"/>
  <c r="P31" i="14"/>
  <c r="P30" i="14"/>
  <c r="P29" i="14"/>
  <c r="P28" i="14"/>
  <c r="P27" i="14"/>
  <c r="H26" i="14"/>
  <c r="E26" i="14"/>
  <c r="D26" i="14"/>
  <c r="P25" i="14"/>
  <c r="P24" i="14"/>
  <c r="P23" i="14"/>
  <c r="P22" i="14"/>
  <c r="P21" i="14"/>
  <c r="P20" i="14"/>
  <c r="P19" i="14"/>
  <c r="P18" i="14"/>
  <c r="P17" i="14"/>
  <c r="H16" i="14"/>
  <c r="E16" i="14"/>
  <c r="D16" i="14"/>
  <c r="P15" i="14"/>
  <c r="P14" i="14"/>
  <c r="P13" i="14"/>
  <c r="P12" i="14"/>
  <c r="P11" i="14"/>
  <c r="H10" i="14"/>
  <c r="E10" i="14"/>
  <c r="D10" i="14"/>
  <c r="P67" i="14" l="1"/>
  <c r="P44" i="14"/>
  <c r="P70" i="14"/>
  <c r="P62" i="14"/>
  <c r="H74" i="14"/>
  <c r="H86" i="14" s="1"/>
  <c r="E74" i="14"/>
  <c r="E86" i="14" s="1"/>
  <c r="D74" i="14"/>
  <c r="D86" i="14" s="1"/>
  <c r="P52" i="14"/>
  <c r="P36" i="14"/>
  <c r="P26" i="14"/>
  <c r="P16" i="14"/>
  <c r="P10" i="14"/>
  <c r="P86" i="14" l="1"/>
  <c r="P74" i="14"/>
  <c r="N69" i="7" l="1"/>
  <c r="M69" i="7"/>
  <c r="L69" i="7"/>
  <c r="K69" i="7"/>
  <c r="J69" i="7"/>
  <c r="I69" i="7"/>
  <c r="H69" i="7"/>
  <c r="G69" i="7"/>
  <c r="F69" i="7"/>
  <c r="E69" i="7"/>
  <c r="D69" i="7"/>
  <c r="C69" i="7"/>
  <c r="I61" i="7"/>
  <c r="I51" i="7"/>
  <c r="I43" i="7"/>
  <c r="I35" i="7"/>
  <c r="I25" i="7"/>
  <c r="I15" i="7"/>
  <c r="H61" i="7" l="1"/>
  <c r="H51" i="7"/>
  <c r="H43" i="7"/>
  <c r="H35" i="7"/>
  <c r="H25" i="7"/>
  <c r="H15" i="7"/>
  <c r="O84" i="7" l="1"/>
  <c r="O83" i="7"/>
  <c r="O82" i="7"/>
  <c r="O81" i="7"/>
  <c r="O80" i="7"/>
  <c r="O79" i="7"/>
  <c r="O78" i="7"/>
  <c r="O77" i="7"/>
  <c r="O76" i="7"/>
  <c r="O75" i="7"/>
  <c r="O74" i="7"/>
  <c r="O72" i="7"/>
  <c r="O71" i="7"/>
  <c r="O70" i="7"/>
  <c r="O68" i="7"/>
  <c r="O67" i="7"/>
  <c r="D66" i="7"/>
  <c r="O65" i="7"/>
  <c r="O64" i="7"/>
  <c r="O63" i="7"/>
  <c r="O62" i="7"/>
  <c r="G61" i="7"/>
  <c r="F61" i="7"/>
  <c r="E61" i="7"/>
  <c r="D61" i="7"/>
  <c r="C61" i="7"/>
  <c r="O60" i="7"/>
  <c r="O59" i="7"/>
  <c r="O58" i="7"/>
  <c r="O57" i="7"/>
  <c r="O56" i="7"/>
  <c r="O55" i="7"/>
  <c r="O54" i="7"/>
  <c r="O53" i="7"/>
  <c r="O52" i="7"/>
  <c r="G51" i="7"/>
  <c r="F51" i="7"/>
  <c r="E51" i="7"/>
  <c r="D51" i="7"/>
  <c r="C51" i="7"/>
  <c r="O50" i="7"/>
  <c r="O49" i="7"/>
  <c r="O48" i="7"/>
  <c r="O47" i="7"/>
  <c r="O46" i="7"/>
  <c r="O45" i="7"/>
  <c r="O44" i="7"/>
  <c r="G43" i="7"/>
  <c r="F43" i="7"/>
  <c r="E43" i="7"/>
  <c r="D43" i="7"/>
  <c r="C43" i="7"/>
  <c r="O42" i="7"/>
  <c r="O41" i="7"/>
  <c r="O40" i="7"/>
  <c r="O39" i="7"/>
  <c r="O38" i="7"/>
  <c r="O37" i="7"/>
  <c r="O36" i="7"/>
  <c r="G35" i="7"/>
  <c r="F35" i="7"/>
  <c r="E35" i="7"/>
  <c r="D35" i="7"/>
  <c r="C35" i="7"/>
  <c r="O34" i="7"/>
  <c r="O33" i="7"/>
  <c r="O32" i="7"/>
  <c r="O31" i="7"/>
  <c r="O30" i="7"/>
  <c r="O29" i="7"/>
  <c r="O28" i="7"/>
  <c r="O27" i="7"/>
  <c r="O26" i="7"/>
  <c r="G25" i="7"/>
  <c r="F25" i="7"/>
  <c r="E25" i="7"/>
  <c r="D25" i="7"/>
  <c r="C25" i="7"/>
  <c r="O24" i="7"/>
  <c r="O23" i="7"/>
  <c r="O22" i="7"/>
  <c r="O21" i="7"/>
  <c r="O20" i="7"/>
  <c r="O19" i="7"/>
  <c r="O18" i="7"/>
  <c r="O17" i="7"/>
  <c r="O16" i="7"/>
  <c r="G15" i="7"/>
  <c r="F15" i="7"/>
  <c r="E15" i="7"/>
  <c r="D15" i="7"/>
  <c r="C15" i="7"/>
  <c r="O14" i="7"/>
  <c r="O13" i="7"/>
  <c r="O12" i="7"/>
  <c r="O11" i="7"/>
  <c r="O10" i="7"/>
  <c r="N9" i="7"/>
  <c r="N73" i="7" s="1"/>
  <c r="N85" i="7" s="1"/>
  <c r="M9" i="7"/>
  <c r="M73" i="7" s="1"/>
  <c r="M85" i="7" s="1"/>
  <c r="L9" i="7"/>
  <c r="L73" i="7" s="1"/>
  <c r="L85" i="7" s="1"/>
  <c r="K9" i="7"/>
  <c r="K73" i="7" s="1"/>
  <c r="K85" i="7" s="1"/>
  <c r="J9" i="7"/>
  <c r="J73" i="7" s="1"/>
  <c r="J85" i="7" s="1"/>
  <c r="I9" i="7"/>
  <c r="I73" i="7" s="1"/>
  <c r="I85" i="7" s="1"/>
  <c r="H9" i="7"/>
  <c r="H73" i="7" s="1"/>
  <c r="H85" i="7" s="1"/>
  <c r="G9" i="7"/>
  <c r="F9" i="7"/>
  <c r="E9" i="7"/>
  <c r="D9" i="7"/>
  <c r="C9" i="7"/>
  <c r="O69" i="7" l="1"/>
  <c r="E73" i="7"/>
  <c r="E85" i="7" s="1"/>
  <c r="O15" i="7"/>
  <c r="F73" i="7"/>
  <c r="F85" i="7" s="1"/>
  <c r="O61" i="7"/>
  <c r="O51" i="7"/>
  <c r="O43" i="7"/>
  <c r="O35" i="7"/>
  <c r="D73" i="7"/>
  <c r="D85" i="7" s="1"/>
  <c r="O25" i="7"/>
  <c r="G73" i="7"/>
  <c r="G85" i="7" s="1"/>
  <c r="O9" i="7"/>
  <c r="O84" i="6"/>
  <c r="O83" i="6"/>
  <c r="O82" i="6"/>
  <c r="O81" i="6"/>
  <c r="O80" i="6"/>
  <c r="O79" i="6"/>
  <c r="O78" i="6"/>
  <c r="O77" i="6"/>
  <c r="O76" i="6"/>
  <c r="O75" i="6"/>
  <c r="O74" i="6"/>
  <c r="O72" i="6"/>
  <c r="O71" i="6"/>
  <c r="O70" i="6"/>
  <c r="O69" i="6"/>
  <c r="O68" i="6"/>
  <c r="O67" i="6"/>
  <c r="D66" i="6"/>
  <c r="C66" i="6"/>
  <c r="O65" i="6"/>
  <c r="O64" i="6"/>
  <c r="O63" i="6"/>
  <c r="O62" i="6"/>
  <c r="G61" i="6"/>
  <c r="F61" i="6"/>
  <c r="E61" i="6"/>
  <c r="D61" i="6"/>
  <c r="C61" i="6"/>
  <c r="O60" i="6"/>
  <c r="O59" i="6"/>
  <c r="O58" i="6"/>
  <c r="O57" i="6"/>
  <c r="O56" i="6"/>
  <c r="O55" i="6"/>
  <c r="O54" i="6"/>
  <c r="O53" i="6"/>
  <c r="O52" i="6"/>
  <c r="G51" i="6"/>
  <c r="F51" i="6"/>
  <c r="E51" i="6"/>
  <c r="D51" i="6"/>
  <c r="C51" i="6"/>
  <c r="O50" i="6"/>
  <c r="O49" i="6"/>
  <c r="O48" i="6"/>
  <c r="O47" i="6"/>
  <c r="O46" i="6"/>
  <c r="O45" i="6"/>
  <c r="O44" i="6"/>
  <c r="G43" i="6"/>
  <c r="F43" i="6"/>
  <c r="E43" i="6"/>
  <c r="D43" i="6"/>
  <c r="C43" i="6"/>
  <c r="O42" i="6"/>
  <c r="O41" i="6"/>
  <c r="O40" i="6"/>
  <c r="O39" i="6"/>
  <c r="O38" i="6"/>
  <c r="O37" i="6"/>
  <c r="O36" i="6"/>
  <c r="G35" i="6"/>
  <c r="F35" i="6"/>
  <c r="E35" i="6"/>
  <c r="D35" i="6"/>
  <c r="C35" i="6"/>
  <c r="O34" i="6"/>
  <c r="O33" i="6"/>
  <c r="O32" i="6"/>
  <c r="O31" i="6"/>
  <c r="O30" i="6"/>
  <c r="O29" i="6"/>
  <c r="O28" i="6"/>
  <c r="O27" i="6"/>
  <c r="O26" i="6"/>
  <c r="G25" i="6"/>
  <c r="F25" i="6"/>
  <c r="E25" i="6"/>
  <c r="D25" i="6"/>
  <c r="C25" i="6"/>
  <c r="O24" i="6"/>
  <c r="O23" i="6"/>
  <c r="O22" i="6"/>
  <c r="O21" i="6"/>
  <c r="O20" i="6"/>
  <c r="O19" i="6"/>
  <c r="O18" i="6"/>
  <c r="O17" i="6"/>
  <c r="O16" i="6"/>
  <c r="G15" i="6"/>
  <c r="F15" i="6"/>
  <c r="E15" i="6"/>
  <c r="D15" i="6"/>
  <c r="C15" i="6"/>
  <c r="O14" i="6"/>
  <c r="O13" i="6"/>
  <c r="O12" i="6"/>
  <c r="O11" i="6"/>
  <c r="O10" i="6"/>
  <c r="N9" i="6"/>
  <c r="N73" i="6" s="1"/>
  <c r="N85" i="6" s="1"/>
  <c r="M9" i="6"/>
  <c r="M73" i="6" s="1"/>
  <c r="M85" i="6" s="1"/>
  <c r="L9" i="6"/>
  <c r="L73" i="6" s="1"/>
  <c r="L85" i="6" s="1"/>
  <c r="K9" i="6"/>
  <c r="K73" i="6" s="1"/>
  <c r="K85" i="6" s="1"/>
  <c r="J9" i="6"/>
  <c r="J73" i="6" s="1"/>
  <c r="J85" i="6" s="1"/>
  <c r="I9" i="6"/>
  <c r="I73" i="6" s="1"/>
  <c r="I85" i="6" s="1"/>
  <c r="H9" i="6"/>
  <c r="H73" i="6" s="1"/>
  <c r="H85" i="6" s="1"/>
  <c r="G9" i="6"/>
  <c r="F9" i="6"/>
  <c r="E9" i="6"/>
  <c r="D9" i="6"/>
  <c r="C9" i="6"/>
  <c r="O66" i="6" l="1"/>
  <c r="P73" i="7"/>
  <c r="D73" i="6"/>
  <c r="D85" i="6" s="1"/>
  <c r="F73" i="6"/>
  <c r="P73" i="6" s="1"/>
  <c r="O61" i="6"/>
  <c r="E73" i="6"/>
  <c r="E85" i="6" s="1"/>
  <c r="O51" i="6"/>
  <c r="O25" i="6"/>
  <c r="O43" i="6"/>
  <c r="O9" i="6"/>
  <c r="G73" i="6"/>
  <c r="G85" i="6" s="1"/>
  <c r="O15" i="6"/>
  <c r="O35" i="6"/>
  <c r="C73" i="6"/>
  <c r="G61" i="5"/>
  <c r="F61" i="5"/>
  <c r="E61" i="5"/>
  <c r="D61" i="5"/>
  <c r="G51" i="5"/>
  <c r="G43" i="5"/>
  <c r="G35" i="5"/>
  <c r="G25" i="5"/>
  <c r="G15" i="5"/>
  <c r="F85" i="6" l="1"/>
  <c r="C85" i="6"/>
  <c r="O73" i="6"/>
  <c r="O84" i="5"/>
  <c r="O83" i="5"/>
  <c r="O82" i="5"/>
  <c r="O81" i="5"/>
  <c r="O80" i="5"/>
  <c r="O79" i="5"/>
  <c r="O78" i="5"/>
  <c r="O77" i="5"/>
  <c r="O76" i="5"/>
  <c r="O75" i="5"/>
  <c r="O74" i="5"/>
  <c r="O72" i="5"/>
  <c r="O71" i="5"/>
  <c r="O70" i="5"/>
  <c r="O69" i="5"/>
  <c r="O68" i="5"/>
  <c r="O67" i="5"/>
  <c r="D66" i="5"/>
  <c r="C66" i="5"/>
  <c r="O65" i="5"/>
  <c r="O64" i="5"/>
  <c r="O63" i="5"/>
  <c r="O62" i="5"/>
  <c r="C61" i="5"/>
  <c r="O61" i="5" s="1"/>
  <c r="O60" i="5"/>
  <c r="O59" i="5"/>
  <c r="O58" i="5"/>
  <c r="O57" i="5"/>
  <c r="O56" i="5"/>
  <c r="O55" i="5"/>
  <c r="O54" i="5"/>
  <c r="O53" i="5"/>
  <c r="O52" i="5"/>
  <c r="F51" i="5"/>
  <c r="E51" i="5"/>
  <c r="D51" i="5"/>
  <c r="C51" i="5"/>
  <c r="O50" i="5"/>
  <c r="O49" i="5"/>
  <c r="O48" i="5"/>
  <c r="O47" i="5"/>
  <c r="O46" i="5"/>
  <c r="O45" i="5"/>
  <c r="O44" i="5"/>
  <c r="F43" i="5"/>
  <c r="E43" i="5"/>
  <c r="D43" i="5"/>
  <c r="C43" i="5"/>
  <c r="O42" i="5"/>
  <c r="O41" i="5"/>
  <c r="O40" i="5"/>
  <c r="O39" i="5"/>
  <c r="O38" i="5"/>
  <c r="O37" i="5"/>
  <c r="O36" i="5"/>
  <c r="F35" i="5"/>
  <c r="E35" i="5"/>
  <c r="D35" i="5"/>
  <c r="C35" i="5"/>
  <c r="O34" i="5"/>
  <c r="O33" i="5"/>
  <c r="O32" i="5"/>
  <c r="O31" i="5"/>
  <c r="O30" i="5"/>
  <c r="O29" i="5"/>
  <c r="O28" i="5"/>
  <c r="O27" i="5"/>
  <c r="O26" i="5"/>
  <c r="F25" i="5"/>
  <c r="E25" i="5"/>
  <c r="D25" i="5"/>
  <c r="C25" i="5"/>
  <c r="O24" i="5"/>
  <c r="O23" i="5"/>
  <c r="O22" i="5"/>
  <c r="O21" i="5"/>
  <c r="O20" i="5"/>
  <c r="O19" i="5"/>
  <c r="O18" i="5"/>
  <c r="O17" i="5"/>
  <c r="O16" i="5"/>
  <c r="F15" i="5"/>
  <c r="E15" i="5"/>
  <c r="D15" i="5"/>
  <c r="C15" i="5"/>
  <c r="O14" i="5"/>
  <c r="O13" i="5"/>
  <c r="O12" i="5"/>
  <c r="O11" i="5"/>
  <c r="O10" i="5"/>
  <c r="N9" i="5"/>
  <c r="N73" i="5" s="1"/>
  <c r="N85" i="5" s="1"/>
  <c r="M9" i="5"/>
  <c r="M73" i="5" s="1"/>
  <c r="M85" i="5" s="1"/>
  <c r="L9" i="5"/>
  <c r="L73" i="5" s="1"/>
  <c r="L85" i="5" s="1"/>
  <c r="K9" i="5"/>
  <c r="K73" i="5" s="1"/>
  <c r="K85" i="5" s="1"/>
  <c r="J9" i="5"/>
  <c r="J73" i="5" s="1"/>
  <c r="J85" i="5" s="1"/>
  <c r="I9" i="5"/>
  <c r="I73" i="5" s="1"/>
  <c r="I85" i="5" s="1"/>
  <c r="H9" i="5"/>
  <c r="H73" i="5" s="1"/>
  <c r="H85" i="5" s="1"/>
  <c r="G9" i="5"/>
  <c r="G73" i="5" s="1"/>
  <c r="G85" i="5" s="1"/>
  <c r="F9" i="5"/>
  <c r="E9" i="5"/>
  <c r="D9" i="5"/>
  <c r="C9" i="5"/>
  <c r="O30" i="4"/>
  <c r="O29" i="4"/>
  <c r="O85" i="6" l="1"/>
  <c r="E73" i="5"/>
  <c r="E85" i="5" s="1"/>
  <c r="O15" i="5"/>
  <c r="C73" i="5"/>
  <c r="C85" i="5" s="1"/>
  <c r="O35" i="5"/>
  <c r="O51" i="5"/>
  <c r="O66" i="5"/>
  <c r="D73" i="5"/>
  <c r="D85" i="5" s="1"/>
  <c r="O43" i="5"/>
  <c r="O9" i="5"/>
  <c r="O25" i="5"/>
  <c r="F73" i="5"/>
  <c r="F51" i="4"/>
  <c r="F43" i="4"/>
  <c r="E43" i="4"/>
  <c r="D43" i="4"/>
  <c r="C43" i="4"/>
  <c r="F35" i="4"/>
  <c r="F25" i="4"/>
  <c r="F15" i="4"/>
  <c r="O73" i="5" l="1"/>
  <c r="P73" i="5"/>
  <c r="F85" i="5"/>
  <c r="O85" i="5" s="1"/>
  <c r="O84" i="4"/>
  <c r="O83" i="4"/>
  <c r="O82" i="4"/>
  <c r="O81" i="4"/>
  <c r="O80" i="4"/>
  <c r="O79" i="4"/>
  <c r="O78" i="4"/>
  <c r="O77" i="4"/>
  <c r="O76" i="4"/>
  <c r="O75" i="4"/>
  <c r="O74" i="4"/>
  <c r="O72" i="4"/>
  <c r="O71" i="4"/>
  <c r="O70" i="4"/>
  <c r="O69" i="4"/>
  <c r="O68" i="4"/>
  <c r="O67" i="4"/>
  <c r="D66" i="4"/>
  <c r="C66" i="4"/>
  <c r="O65" i="4"/>
  <c r="O64" i="4"/>
  <c r="O63" i="4"/>
  <c r="O62" i="4"/>
  <c r="D61" i="4"/>
  <c r="C61" i="4"/>
  <c r="O60" i="4"/>
  <c r="O59" i="4"/>
  <c r="O58" i="4"/>
  <c r="O57" i="4"/>
  <c r="O56" i="4"/>
  <c r="O55" i="4"/>
  <c r="O54" i="4"/>
  <c r="O53" i="4"/>
  <c r="O52" i="4"/>
  <c r="E51" i="4"/>
  <c r="D51" i="4"/>
  <c r="C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E35" i="4"/>
  <c r="D35" i="4"/>
  <c r="C35" i="4"/>
  <c r="O34" i="4"/>
  <c r="O33" i="4"/>
  <c r="O32" i="4"/>
  <c r="O31" i="4"/>
  <c r="O28" i="4"/>
  <c r="O27" i="4"/>
  <c r="O26" i="4"/>
  <c r="E25" i="4"/>
  <c r="D25" i="4"/>
  <c r="C25" i="4"/>
  <c r="O24" i="4"/>
  <c r="O23" i="4"/>
  <c r="O22" i="4"/>
  <c r="O21" i="4"/>
  <c r="O20" i="4"/>
  <c r="O19" i="4"/>
  <c r="O18" i="4"/>
  <c r="O17" i="4"/>
  <c r="O16" i="4"/>
  <c r="E15" i="4"/>
  <c r="D15" i="4"/>
  <c r="C15" i="4"/>
  <c r="O14" i="4"/>
  <c r="O13" i="4"/>
  <c r="O12" i="4"/>
  <c r="O11" i="4"/>
  <c r="O10" i="4"/>
  <c r="N9" i="4"/>
  <c r="N73" i="4" s="1"/>
  <c r="N85" i="4" s="1"/>
  <c r="M9" i="4"/>
  <c r="M73" i="4" s="1"/>
  <c r="M85" i="4" s="1"/>
  <c r="L9" i="4"/>
  <c r="L73" i="4" s="1"/>
  <c r="L85" i="4" s="1"/>
  <c r="K9" i="4"/>
  <c r="K73" i="4" s="1"/>
  <c r="K85" i="4" s="1"/>
  <c r="J9" i="4"/>
  <c r="J73" i="4" s="1"/>
  <c r="J85" i="4" s="1"/>
  <c r="I9" i="4"/>
  <c r="I73" i="4" s="1"/>
  <c r="I85" i="4" s="1"/>
  <c r="H9" i="4"/>
  <c r="H73" i="4" s="1"/>
  <c r="H85" i="4" s="1"/>
  <c r="G9" i="4"/>
  <c r="G73" i="4" s="1"/>
  <c r="G85" i="4" s="1"/>
  <c r="F9" i="4"/>
  <c r="E9" i="4"/>
  <c r="D9" i="4"/>
  <c r="C9" i="4"/>
  <c r="D73" i="4" l="1"/>
  <c r="D85" i="4" s="1"/>
  <c r="O61" i="4"/>
  <c r="O66" i="4"/>
  <c r="E73" i="4"/>
  <c r="E85" i="4" s="1"/>
  <c r="O35" i="4"/>
  <c r="O9" i="4"/>
  <c r="F73" i="4"/>
  <c r="P73" i="4" s="1"/>
  <c r="O15" i="4"/>
  <c r="O25" i="4"/>
  <c r="O51" i="4"/>
  <c r="C73" i="4"/>
  <c r="E51" i="3"/>
  <c r="E35" i="3"/>
  <c r="E25" i="3"/>
  <c r="E15" i="3"/>
  <c r="F85" i="4" l="1"/>
  <c r="C85" i="4"/>
  <c r="O73" i="4"/>
  <c r="D66" i="3"/>
  <c r="D61" i="3"/>
  <c r="D51" i="3"/>
  <c r="D43" i="3"/>
  <c r="D35" i="3"/>
  <c r="D25" i="3"/>
  <c r="D15" i="3"/>
  <c r="O85" i="4" l="1"/>
  <c r="O84" i="3"/>
  <c r="O83" i="3"/>
  <c r="O82" i="3"/>
  <c r="O81" i="3"/>
  <c r="O80" i="3"/>
  <c r="O79" i="3"/>
  <c r="O78" i="3"/>
  <c r="O77" i="3"/>
  <c r="O76" i="3"/>
  <c r="O75" i="3"/>
  <c r="O74" i="3"/>
  <c r="O72" i="3"/>
  <c r="O71" i="3"/>
  <c r="O70" i="3"/>
  <c r="O69" i="3"/>
  <c r="O68" i="3"/>
  <c r="O67" i="3"/>
  <c r="C66" i="3"/>
  <c r="O66" i="3" s="1"/>
  <c r="O65" i="3"/>
  <c r="O64" i="3"/>
  <c r="O63" i="3"/>
  <c r="O62" i="3"/>
  <c r="C61" i="3"/>
  <c r="O61" i="3" s="1"/>
  <c r="O60" i="3"/>
  <c r="O59" i="3"/>
  <c r="O58" i="3"/>
  <c r="O57" i="3"/>
  <c r="O56" i="3"/>
  <c r="O55" i="3"/>
  <c r="O54" i="3"/>
  <c r="O53" i="3"/>
  <c r="O52" i="3"/>
  <c r="C51" i="3"/>
  <c r="O51" i="3" s="1"/>
  <c r="O50" i="3"/>
  <c r="O49" i="3"/>
  <c r="O48" i="3"/>
  <c r="O47" i="3"/>
  <c r="O46" i="3"/>
  <c r="O45" i="3"/>
  <c r="O44" i="3"/>
  <c r="C43" i="3"/>
  <c r="O43" i="3" s="1"/>
  <c r="O42" i="3"/>
  <c r="O41" i="3"/>
  <c r="O40" i="3"/>
  <c r="O39" i="3"/>
  <c r="O38" i="3"/>
  <c r="O37" i="3"/>
  <c r="O36" i="3"/>
  <c r="C35" i="3"/>
  <c r="O35" i="3" s="1"/>
  <c r="O34" i="3"/>
  <c r="O33" i="3"/>
  <c r="O32" i="3"/>
  <c r="O31" i="3"/>
  <c r="O30" i="3"/>
  <c r="O29" i="3"/>
  <c r="O28" i="3"/>
  <c r="O27" i="3"/>
  <c r="O26" i="3"/>
  <c r="C25" i="3"/>
  <c r="O25" i="3" s="1"/>
  <c r="O24" i="3"/>
  <c r="O23" i="3"/>
  <c r="O22" i="3"/>
  <c r="O21" i="3"/>
  <c r="O20" i="3"/>
  <c r="O19" i="3"/>
  <c r="O18" i="3"/>
  <c r="O17" i="3"/>
  <c r="O16" i="3"/>
  <c r="C15" i="3"/>
  <c r="O15" i="3" s="1"/>
  <c r="O14" i="3"/>
  <c r="O13" i="3"/>
  <c r="O12" i="3"/>
  <c r="O11" i="3"/>
  <c r="O10" i="3"/>
  <c r="N9" i="3"/>
  <c r="N73" i="3" s="1"/>
  <c r="N85" i="3" s="1"/>
  <c r="M9" i="3"/>
  <c r="M73" i="3" s="1"/>
  <c r="M85" i="3" s="1"/>
  <c r="L9" i="3"/>
  <c r="L73" i="3" s="1"/>
  <c r="L85" i="3" s="1"/>
  <c r="K9" i="3"/>
  <c r="K73" i="3" s="1"/>
  <c r="K85" i="3" s="1"/>
  <c r="J9" i="3"/>
  <c r="J73" i="3" s="1"/>
  <c r="J85" i="3" s="1"/>
  <c r="I9" i="3"/>
  <c r="I73" i="3" s="1"/>
  <c r="I85" i="3" s="1"/>
  <c r="H9" i="3"/>
  <c r="H73" i="3" s="1"/>
  <c r="H85" i="3" s="1"/>
  <c r="G9" i="3"/>
  <c r="G73" i="3" s="1"/>
  <c r="G85" i="3" s="1"/>
  <c r="F9" i="3"/>
  <c r="F73" i="3" s="1"/>
  <c r="F85" i="3" s="1"/>
  <c r="E9" i="3"/>
  <c r="E73" i="3" s="1"/>
  <c r="E85" i="3" s="1"/>
  <c r="D9" i="3"/>
  <c r="D73" i="3" s="1"/>
  <c r="D85" i="3" s="1"/>
  <c r="C9" i="3"/>
  <c r="C73" i="3" l="1"/>
  <c r="O73" i="3" s="1"/>
  <c r="O9" i="3"/>
  <c r="O11" i="2"/>
  <c r="C85" i="3" l="1"/>
  <c r="O85" i="3" s="1"/>
  <c r="O84" i="2"/>
  <c r="O83" i="2"/>
  <c r="O82" i="2"/>
  <c r="O81" i="2"/>
  <c r="O80" i="2"/>
  <c r="O79" i="2"/>
  <c r="O78" i="2"/>
  <c r="O77" i="2"/>
  <c r="O76" i="2"/>
  <c r="O75" i="2"/>
  <c r="O74" i="2"/>
  <c r="O72" i="2"/>
  <c r="O71" i="2"/>
  <c r="O70" i="2"/>
  <c r="O69" i="2"/>
  <c r="O68" i="2"/>
  <c r="O67" i="2"/>
  <c r="C66" i="2"/>
  <c r="O66" i="2" s="1"/>
  <c r="O65" i="2"/>
  <c r="O64" i="2"/>
  <c r="O63" i="2"/>
  <c r="O62" i="2"/>
  <c r="C61" i="2"/>
  <c r="O61" i="2" s="1"/>
  <c r="O60" i="2"/>
  <c r="O59" i="2"/>
  <c r="O58" i="2"/>
  <c r="O57" i="2"/>
  <c r="O56" i="2"/>
  <c r="O55" i="2"/>
  <c r="O54" i="2"/>
  <c r="O53" i="2"/>
  <c r="O52" i="2"/>
  <c r="C51" i="2"/>
  <c r="O51" i="2" s="1"/>
  <c r="O50" i="2"/>
  <c r="O49" i="2"/>
  <c r="O48" i="2"/>
  <c r="O47" i="2"/>
  <c r="O46" i="2"/>
  <c r="O45" i="2"/>
  <c r="O44" i="2"/>
  <c r="C43" i="2"/>
  <c r="O43" i="2" s="1"/>
  <c r="O42" i="2"/>
  <c r="O41" i="2"/>
  <c r="O40" i="2"/>
  <c r="O39" i="2"/>
  <c r="O38" i="2"/>
  <c r="O37" i="2"/>
  <c r="O36" i="2"/>
  <c r="C35" i="2"/>
  <c r="O34" i="2"/>
  <c r="O33" i="2"/>
  <c r="O32" i="2"/>
  <c r="O31" i="2"/>
  <c r="O30" i="2"/>
  <c r="O29" i="2"/>
  <c r="O28" i="2"/>
  <c r="O27" i="2"/>
  <c r="O26" i="2"/>
  <c r="C25" i="2"/>
  <c r="O24" i="2"/>
  <c r="O23" i="2"/>
  <c r="O22" i="2"/>
  <c r="O21" i="2"/>
  <c r="O20" i="2"/>
  <c r="O19" i="2"/>
  <c r="O18" i="2"/>
  <c r="O17" i="2"/>
  <c r="O16" i="2"/>
  <c r="C15" i="2"/>
  <c r="O14" i="2"/>
  <c r="O13" i="2"/>
  <c r="O12" i="2"/>
  <c r="O10" i="2"/>
  <c r="N9" i="2"/>
  <c r="M9" i="2"/>
  <c r="M73" i="2" s="1"/>
  <c r="M85" i="2" s="1"/>
  <c r="L9" i="2"/>
  <c r="L73" i="2" s="1"/>
  <c r="L85" i="2" s="1"/>
  <c r="K9" i="2"/>
  <c r="J9" i="2"/>
  <c r="I9" i="2"/>
  <c r="I73" i="2" s="1"/>
  <c r="I85" i="2" s="1"/>
  <c r="H9" i="2"/>
  <c r="H73" i="2" s="1"/>
  <c r="H85" i="2" s="1"/>
  <c r="G9" i="2"/>
  <c r="G73" i="2" s="1"/>
  <c r="G85" i="2" s="1"/>
  <c r="F9" i="2"/>
  <c r="F73" i="2" s="1"/>
  <c r="F85" i="2" s="1"/>
  <c r="E9" i="2"/>
  <c r="E73" i="2" s="1"/>
  <c r="E85" i="2" s="1"/>
  <c r="D9" i="2"/>
  <c r="D73" i="2" s="1"/>
  <c r="D85" i="2" s="1"/>
  <c r="C9" i="2"/>
  <c r="C73" i="2" l="1"/>
  <c r="C85" i="2" s="1"/>
  <c r="N73" i="2"/>
  <c r="N85" i="2" s="1"/>
  <c r="O35" i="2"/>
  <c r="K73" i="2"/>
  <c r="K85" i="2" s="1"/>
  <c r="O25" i="2"/>
  <c r="O15" i="2"/>
  <c r="J73" i="2"/>
  <c r="J85" i="2" s="1"/>
  <c r="O9" i="2"/>
  <c r="N43" i="1"/>
  <c r="N15" i="1"/>
  <c r="O85" i="2" l="1"/>
  <c r="O73" i="2"/>
  <c r="L61" i="1"/>
  <c r="L51" i="1"/>
  <c r="L35" i="1"/>
  <c r="L25" i="1"/>
  <c r="L15" i="1"/>
  <c r="L9" i="1"/>
  <c r="L73" i="1" l="1"/>
  <c r="L85" i="1" s="1"/>
  <c r="M51" i="1"/>
  <c r="O84" i="1" l="1"/>
  <c r="O83" i="1"/>
  <c r="O82" i="1"/>
  <c r="O81" i="1"/>
  <c r="O80" i="1"/>
  <c r="O79" i="1"/>
  <c r="O78" i="1"/>
  <c r="O77" i="1"/>
  <c r="O76" i="1"/>
  <c r="O75" i="1"/>
  <c r="O74" i="1"/>
  <c r="O72" i="1"/>
  <c r="O71" i="1"/>
  <c r="O70" i="1"/>
  <c r="O69" i="1"/>
  <c r="O68" i="1"/>
  <c r="O67" i="1"/>
  <c r="I66" i="1"/>
  <c r="H66" i="1"/>
  <c r="G66" i="1"/>
  <c r="F66" i="1"/>
  <c r="E66" i="1"/>
  <c r="D66" i="1"/>
  <c r="C66" i="1"/>
  <c r="O65" i="1"/>
  <c r="O64" i="1"/>
  <c r="O63" i="1"/>
  <c r="O62" i="1"/>
  <c r="N61" i="1"/>
  <c r="M61" i="1"/>
  <c r="K61" i="1"/>
  <c r="J61" i="1"/>
  <c r="I61" i="1"/>
  <c r="H61" i="1"/>
  <c r="G61" i="1"/>
  <c r="F61" i="1"/>
  <c r="E61" i="1"/>
  <c r="D61" i="1"/>
  <c r="C61" i="1"/>
  <c r="O60" i="1"/>
  <c r="O59" i="1"/>
  <c r="O58" i="1"/>
  <c r="O57" i="1"/>
  <c r="O56" i="1"/>
  <c r="O55" i="1"/>
  <c r="O54" i="1"/>
  <c r="O53" i="1"/>
  <c r="O52" i="1"/>
  <c r="N51" i="1"/>
  <c r="K51" i="1"/>
  <c r="J51" i="1"/>
  <c r="I51" i="1"/>
  <c r="H51" i="1"/>
  <c r="G51" i="1"/>
  <c r="F51" i="1"/>
  <c r="E51" i="1"/>
  <c r="D51" i="1"/>
  <c r="C51" i="1"/>
  <c r="O50" i="1"/>
  <c r="O49" i="1"/>
  <c r="O48" i="1"/>
  <c r="O47" i="1"/>
  <c r="O46" i="1"/>
  <c r="O45" i="1"/>
  <c r="O44" i="1"/>
  <c r="K43" i="1"/>
  <c r="I43" i="1"/>
  <c r="H43" i="1"/>
  <c r="G43" i="1"/>
  <c r="F43" i="1"/>
  <c r="E43" i="1"/>
  <c r="D43" i="1"/>
  <c r="C43" i="1"/>
  <c r="O42" i="1"/>
  <c r="O41" i="1"/>
  <c r="O40" i="1"/>
  <c r="O39" i="1"/>
  <c r="O38" i="1"/>
  <c r="O37" i="1"/>
  <c r="O36" i="1"/>
  <c r="N35" i="1"/>
  <c r="M35" i="1"/>
  <c r="K35" i="1"/>
  <c r="J35" i="1"/>
  <c r="I35" i="1"/>
  <c r="H35" i="1"/>
  <c r="G35" i="1"/>
  <c r="F35" i="1"/>
  <c r="E35" i="1"/>
  <c r="D35" i="1"/>
  <c r="C35" i="1"/>
  <c r="O34" i="1"/>
  <c r="O33" i="1"/>
  <c r="O32" i="1"/>
  <c r="O31" i="1"/>
  <c r="O30" i="1"/>
  <c r="O29" i="1"/>
  <c r="O28" i="1"/>
  <c r="O27" i="1"/>
  <c r="O26" i="1"/>
  <c r="N25" i="1"/>
  <c r="M25" i="1"/>
  <c r="K25" i="1"/>
  <c r="J25" i="1"/>
  <c r="I25" i="1"/>
  <c r="H25" i="1"/>
  <c r="G25" i="1"/>
  <c r="F25" i="1"/>
  <c r="E25" i="1"/>
  <c r="D25" i="1"/>
  <c r="C25" i="1"/>
  <c r="O24" i="1"/>
  <c r="O23" i="1"/>
  <c r="O22" i="1"/>
  <c r="O21" i="1"/>
  <c r="O20" i="1"/>
  <c r="O19" i="1"/>
  <c r="O18" i="1"/>
  <c r="O17" i="1"/>
  <c r="O16" i="1"/>
  <c r="M15" i="1"/>
  <c r="K15" i="1"/>
  <c r="J15" i="1"/>
  <c r="I15" i="1"/>
  <c r="H15" i="1"/>
  <c r="G15" i="1"/>
  <c r="F15" i="1"/>
  <c r="E15" i="1"/>
  <c r="D15" i="1"/>
  <c r="C15" i="1"/>
  <c r="O14" i="1"/>
  <c r="O13" i="1"/>
  <c r="O12" i="1"/>
  <c r="O11" i="1"/>
  <c r="O10" i="1"/>
  <c r="N9" i="1"/>
  <c r="M9" i="1"/>
  <c r="K9" i="1"/>
  <c r="J9" i="1"/>
  <c r="I9" i="1"/>
  <c r="H9" i="1"/>
  <c r="G9" i="1"/>
  <c r="F9" i="1"/>
  <c r="E9" i="1"/>
  <c r="D9" i="1"/>
  <c r="C9" i="1"/>
  <c r="N73" i="1" l="1"/>
  <c r="N85" i="1" s="1"/>
  <c r="F73" i="1"/>
  <c r="F85" i="1" s="1"/>
  <c r="H73" i="1"/>
  <c r="H85" i="1" s="1"/>
  <c r="O66" i="1"/>
  <c r="D73" i="1"/>
  <c r="D85" i="1" s="1"/>
  <c r="O25" i="1"/>
  <c r="O43" i="1"/>
  <c r="J73" i="1"/>
  <c r="J85" i="1" s="1"/>
  <c r="I73" i="1"/>
  <c r="I85" i="1" s="1"/>
  <c r="O9" i="1"/>
  <c r="K73" i="1"/>
  <c r="K85" i="1" s="1"/>
  <c r="O15" i="1"/>
  <c r="O61" i="1"/>
  <c r="E73" i="1"/>
  <c r="E85" i="1" s="1"/>
  <c r="M73" i="1"/>
  <c r="M85" i="1" s="1"/>
  <c r="O51" i="1"/>
  <c r="G73" i="1"/>
  <c r="G85" i="1" s="1"/>
  <c r="O35" i="1"/>
  <c r="C73" i="1"/>
  <c r="O73" i="1" l="1"/>
  <c r="C85" i="1"/>
  <c r="O85" i="1" s="1"/>
  <c r="C66" i="7"/>
  <c r="C73" i="7" s="1"/>
  <c r="C85" i="7" l="1"/>
  <c r="O85" i="7" s="1"/>
  <c r="O73" i="7"/>
  <c r="O66" i="7"/>
</calcChain>
</file>

<file path=xl/sharedStrings.xml><?xml version="1.0" encoding="utf-8"?>
<sst xmlns="http://schemas.openxmlformats.org/spreadsheetml/2006/main" count="849" uniqueCount="124">
  <si>
    <t>Ministerio de la Presidencia</t>
  </si>
  <si>
    <t xml:space="preserve"> Contraloría General de la República</t>
  </si>
  <si>
    <t xml:space="preserve"> "Año de la Innovación y la Competitividad "</t>
  </si>
  <si>
    <t>Ejecución de Gastos y Aplicaciones Financieras</t>
  </si>
  <si>
    <t>(En RD$)</t>
  </si>
  <si>
    <t>Detalle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</si>
  <si>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</si>
  <si>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</si>
  <si>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</si>
  <si>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</si>
  <si>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</si>
  <si>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</si>
  <si>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</si>
  <si>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</si>
  <si>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</si>
  <si>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</si>
  <si>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</si>
  <si>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</si>
  <si>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</si>
  <si>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</si>
  <si>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</si>
  <si>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</si>
  <si>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</si>
  <si>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</si>
  <si>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</si>
  <si>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</si>
  <si>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</si>
  <si>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</si>
  <si>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</si>
  <si>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</si>
  <si>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</si>
  <si>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</si>
  <si>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</si>
  <si>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</si>
  <si>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</si>
  <si>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</si>
  <si>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</si>
  <si>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</si>
  <si>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</si>
  <si>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</si>
  <si>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</si>
  <si>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</si>
  <si>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</si>
  <si>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</si>
  <si>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</si>
  <si>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</si>
  <si>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</si>
  <si>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</si>
  <si>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</si>
  <si>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</si>
  <si>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</si>
  <si>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</si>
  <si>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</si>
  <si>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</si>
  <si>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</si>
  <si>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</si>
  <si>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</si>
  <si>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</si>
  <si>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</si>
  <si>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</si>
  <si>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</si>
  <si>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</si>
  <si>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</si>
  <si>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</si>
  <si>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</si>
  <si>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</si>
  <si>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</si>
  <si>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</si>
  <si>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</si>
  <si>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</si>
  <si>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</si>
  <si>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</si>
  <si>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</si>
  <si>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</si>
  <si>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</si>
  <si>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</si>
  <si>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</si>
  <si>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</si>
  <si>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</si>
  <si>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</si>
  <si>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</si>
  <si>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</si>
  <si>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</si>
  <si>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</si>
  <si>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</si>
  <si>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</si>
  <si>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</si>
  <si>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</si>
  <si>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</si>
  <si>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</si>
  <si>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</si>
  <si>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</si>
  <si>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</si>
  <si>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</si>
  <si>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</si>
  <si>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</si>
  <si>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Preparado Por :</t>
  </si>
  <si>
    <t>Revisado Por :</t>
  </si>
  <si>
    <t xml:space="preserve">     Licda. Miguelina Ortíz</t>
  </si>
  <si>
    <t>Enc. Dpto Financiero</t>
  </si>
  <si>
    <t xml:space="preserve">       Autorizado por:</t>
  </si>
  <si>
    <t>Licda. Rosanna Sánchez Sánchez</t>
  </si>
  <si>
    <t>Dir. Administrativa y Financiera</t>
  </si>
  <si>
    <t>Lic. Ramon Emilio Santos Vargas</t>
  </si>
  <si>
    <t>Analista III</t>
  </si>
  <si>
    <t xml:space="preserve"> Período del 01/01/2019 al 31/12/2019</t>
  </si>
  <si>
    <t xml:space="preserve"> Período del 01/01/2020 al 31/01/2020</t>
  </si>
  <si>
    <t>Autorizado por:</t>
  </si>
  <si>
    <t xml:space="preserve"> "Año de la Consiolidacion de la seguridad Alimentaria "</t>
  </si>
  <si>
    <t xml:space="preserve"> Período del 01/01/2020 al 31/03/2020</t>
  </si>
  <si>
    <t xml:space="preserve"> Período del 01/01/2020 al 31/04/2020</t>
  </si>
  <si>
    <t xml:space="preserve"> Período del 01/01/2020 al 31/05/2020</t>
  </si>
  <si>
    <t xml:space="preserve"> Período del 01/01/2020 al 30/06/2020</t>
  </si>
  <si>
    <t xml:space="preserve">                                         Licda. Miguelina Ortíz</t>
  </si>
  <si>
    <t>Lic. Teodora Mullix Geraldino</t>
  </si>
  <si>
    <t>(En RD$).</t>
  </si>
  <si>
    <t>Revisado Por:</t>
  </si>
  <si>
    <t>Enc. Dpto. Financiero</t>
  </si>
  <si>
    <t>Aprobado  Por :</t>
  </si>
  <si>
    <t>Dir. Administrativa y Financiera.</t>
  </si>
  <si>
    <t>Lic. Ely Mar  Medina Heredia</t>
  </si>
  <si>
    <t xml:space="preserve"> Período del 01/01/2021 al 30/11/2021</t>
  </si>
  <si>
    <t>Presupuesto Aprobado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</si>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</sst>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165" fontId="2" fillId="0" borderId="0" xfId="1" applyFont="1" applyFill="1" applyBorder="1" applyAlignment="1">
      <alignment horizontal="left" vertical="center" wrapText="1"/>
    </xf>
    <xf numFmtId="165" fontId="0" fillId="0" borderId="0" xfId="1" applyFont="1"/>
    <xf numFmtId="165" fontId="2" fillId="0" borderId="0" xfId="1" applyFont="1" applyFill="1" applyBorder="1" applyAlignment="1">
      <alignment vertical="center" wrapText="1"/>
    </xf>
    <xf numFmtId="9" fontId="0" fillId="0" borderId="0" xfId="2" applyFont="1"/>
    <xf numFmtId="165" fontId="0" fillId="0" borderId="0" xfId="1" applyFont="1" applyFill="1" applyBorder="1"/>
    <xf numFmtId="4" fontId="0" fillId="0" borderId="0" xfId="1" applyNumberFormat="1" applyFont="1" applyFill="1" applyBorder="1" applyAlignment="1">
      <alignment vertical="center" wrapText="1"/>
    </xf>
    <xf numFmtId="4" fontId="0" fillId="0" borderId="0" xfId="0" applyNumberFormat="1"/>
    <xf numFmtId="4" fontId="2" fillId="0" borderId="0" xfId="1" applyNumberFormat="1" applyFont="1" applyFill="1" applyBorder="1" applyAlignment="1">
      <alignment vertical="center" wrapText="1"/>
    </xf>
    <xf numFmtId="0" fontId="0" fillId="3" borderId="0" xfId="0" applyFill="1"/>
    <xf numFmtId="166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166" fontId="2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ont="1"/>
    <xf numFmtId="0" fontId="8" fillId="0" borderId="8" xfId="0" applyFont="1" applyBorder="1" applyAlignment="1">
      <alignment horizontal="left" vertical="center" wrapText="1"/>
    </xf>
    <xf numFmtId="165" fontId="9" fillId="0" borderId="0" xfId="1" applyFont="1" applyBorder="1"/>
    <xf numFmtId="165" fontId="8" fillId="0" borderId="9" xfId="1" applyFont="1" applyBorder="1" applyAlignment="1">
      <alignment horizontal="right" vertical="center" wrapText="1"/>
    </xf>
    <xf numFmtId="165" fontId="8" fillId="0" borderId="9" xfId="1" applyFont="1" applyFill="1" applyBorder="1" applyAlignment="1">
      <alignment horizontal="right" vertical="center" wrapText="1"/>
    </xf>
    <xf numFmtId="0" fontId="9" fillId="0" borderId="8" xfId="0" applyFont="1" applyBorder="1" applyAlignment="1">
      <alignment horizontal="left" vertical="center" wrapText="1" indent="2"/>
    </xf>
    <xf numFmtId="165" fontId="9" fillId="0" borderId="9" xfId="1" applyFont="1" applyBorder="1" applyAlignment="1">
      <alignment horizontal="right" vertical="center" wrapText="1"/>
    </xf>
    <xf numFmtId="165" fontId="9" fillId="0" borderId="9" xfId="1" applyFont="1" applyBorder="1" applyAlignment="1">
      <alignment horizontal="right"/>
    </xf>
    <xf numFmtId="0" fontId="9" fillId="0" borderId="0" xfId="0" applyFont="1" applyBorder="1"/>
    <xf numFmtId="165" fontId="9" fillId="0" borderId="9" xfId="1" applyFont="1" applyFill="1" applyBorder="1" applyAlignment="1">
      <alignment horizontal="right"/>
    </xf>
    <xf numFmtId="165" fontId="9" fillId="0" borderId="9" xfId="1" applyFont="1" applyFill="1" applyBorder="1" applyAlignment="1">
      <alignment horizontal="right" vertical="center" wrapText="1"/>
    </xf>
    <xf numFmtId="0" fontId="9" fillId="3" borderId="8" xfId="0" applyFont="1" applyFill="1" applyBorder="1" applyAlignment="1">
      <alignment horizontal="left" vertical="center" wrapText="1" indent="2"/>
    </xf>
    <xf numFmtId="0" fontId="9" fillId="3" borderId="0" xfId="0" applyFont="1" applyFill="1" applyBorder="1"/>
    <xf numFmtId="0" fontId="9" fillId="0" borderId="10" xfId="0" applyFont="1" applyBorder="1" applyAlignment="1">
      <alignment horizontal="left" vertical="center" wrapText="1" indent="2"/>
    </xf>
    <xf numFmtId="0" fontId="9" fillId="0" borderId="1" xfId="0" applyFont="1" applyBorder="1"/>
    <xf numFmtId="165" fontId="9" fillId="0" borderId="11" xfId="1" applyFont="1" applyBorder="1" applyAlignment="1">
      <alignment horizontal="right" vertical="center" wrapText="1"/>
    </xf>
    <xf numFmtId="165" fontId="9" fillId="0" borderId="11" xfId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 indent="2"/>
    </xf>
    <xf numFmtId="0" fontId="9" fillId="0" borderId="3" xfId="0" applyFont="1" applyBorder="1"/>
    <xf numFmtId="165" fontId="9" fillId="0" borderId="4" xfId="1" applyFont="1" applyBorder="1" applyAlignment="1">
      <alignment horizontal="right" vertical="center" wrapText="1"/>
    </xf>
    <xf numFmtId="165" fontId="9" fillId="0" borderId="4" xfId="1" applyFont="1" applyFill="1" applyBorder="1" applyAlignment="1">
      <alignment horizontal="right" vertical="center" wrapText="1"/>
    </xf>
    <xf numFmtId="0" fontId="8" fillId="4" borderId="12" xfId="0" applyFont="1" applyFill="1" applyBorder="1" applyAlignment="1">
      <alignment horizontal="left" vertical="center" wrapText="1"/>
    </xf>
    <xf numFmtId="166" fontId="8" fillId="4" borderId="13" xfId="0" applyNumberFormat="1" applyFont="1" applyFill="1" applyBorder="1" applyAlignment="1">
      <alignment horizontal="center" vertical="center" wrapText="1"/>
    </xf>
    <xf numFmtId="165" fontId="8" fillId="4" borderId="14" xfId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0" xfId="0" applyFont="1" applyFill="1" applyBorder="1"/>
    <xf numFmtId="0" fontId="8" fillId="0" borderId="5" xfId="0" applyFont="1" applyFill="1" applyBorder="1" applyAlignment="1">
      <alignment horizontal="left" vertical="center" wrapText="1"/>
    </xf>
    <xf numFmtId="166" fontId="8" fillId="0" borderId="6" xfId="0" applyNumberFormat="1" applyFont="1" applyFill="1" applyBorder="1" applyAlignment="1">
      <alignment vertical="center" wrapText="1"/>
    </xf>
    <xf numFmtId="165" fontId="8" fillId="0" borderId="7" xfId="1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left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165" fontId="8" fillId="2" borderId="11" xfId="1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9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8" fillId="0" borderId="0" xfId="0" applyFont="1" applyFill="1" applyBorder="1" applyAlignment="1"/>
    <xf numFmtId="0" fontId="9" fillId="0" borderId="0" xfId="0" applyFont="1" applyFill="1" applyAlignment="1"/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165" fontId="8" fillId="0" borderId="6" xfId="1" applyFont="1" applyBorder="1" applyAlignment="1">
      <alignment horizontal="left" vertical="center" wrapText="1"/>
    </xf>
    <xf numFmtId="165" fontId="8" fillId="0" borderId="7" xfId="1" applyFont="1" applyBorder="1" applyAlignment="1">
      <alignment horizontal="left" vertical="center" wrapText="1"/>
    </xf>
    <xf numFmtId="165" fontId="8" fillId="0" borderId="7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164" fontId="9" fillId="0" borderId="0" xfId="0" applyNumberFormat="1" applyFont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165" fontId="8" fillId="0" borderId="18" xfId="1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16" xfId="0" applyFill="1" applyBorder="1"/>
    <xf numFmtId="0" fontId="8" fillId="0" borderId="0" xfId="0" applyFont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165" fontId="9" fillId="3" borderId="9" xfId="1" applyFont="1" applyFill="1" applyBorder="1" applyAlignment="1">
      <alignment horizontal="right" vertical="center" wrapText="1"/>
    </xf>
    <xf numFmtId="0" fontId="0" fillId="0" borderId="0" xfId="0" applyBorder="1"/>
    <xf numFmtId="165" fontId="8" fillId="5" borderId="0" xfId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0" fillId="0" borderId="16" xfId="0" applyBorder="1"/>
    <xf numFmtId="0" fontId="7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1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/>
    <xf numFmtId="164" fontId="10" fillId="0" borderId="0" xfId="0" applyNumberFormat="1" applyFont="1"/>
    <xf numFmtId="165" fontId="11" fillId="0" borderId="0" xfId="1" applyFont="1" applyFill="1" applyBorder="1" applyAlignment="1">
      <alignment horizontal="left" vertical="center" wrapText="1"/>
    </xf>
    <xf numFmtId="165" fontId="10" fillId="0" borderId="0" xfId="1" applyFont="1"/>
    <xf numFmtId="165" fontId="11" fillId="0" borderId="0" xfId="1" applyFont="1" applyFill="1" applyBorder="1" applyAlignment="1">
      <alignment vertical="center" wrapText="1"/>
    </xf>
    <xf numFmtId="9" fontId="10" fillId="0" borderId="0" xfId="2" applyFont="1"/>
    <xf numFmtId="0" fontId="10" fillId="0" borderId="0" xfId="0" applyFont="1" applyBorder="1"/>
    <xf numFmtId="165" fontId="10" fillId="0" borderId="0" xfId="1" applyFont="1" applyFill="1" applyBorder="1"/>
    <xf numFmtId="4" fontId="10" fillId="0" borderId="0" xfId="1" applyNumberFormat="1" applyFont="1" applyFill="1" applyBorder="1" applyAlignment="1">
      <alignment vertical="center" wrapText="1"/>
    </xf>
    <xf numFmtId="4" fontId="10" fillId="0" borderId="0" xfId="0" applyNumberFormat="1" applyFont="1"/>
    <xf numFmtId="4" fontId="11" fillId="0" borderId="0" xfId="1" applyNumberFormat="1" applyFont="1" applyFill="1" applyBorder="1" applyAlignment="1">
      <alignment vertical="center" wrapText="1"/>
    </xf>
    <xf numFmtId="0" fontId="10" fillId="3" borderId="0" xfId="0" applyFont="1" applyFill="1"/>
    <xf numFmtId="166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0" fillId="0" borderId="0" xfId="0" applyFont="1" applyFill="1"/>
    <xf numFmtId="166" fontId="11" fillId="0" borderId="0" xfId="0" applyNumberFormat="1" applyFont="1" applyFill="1" applyBorder="1" applyAlignment="1">
      <alignment vertical="center" wrapText="1"/>
    </xf>
    <xf numFmtId="165" fontId="11" fillId="5" borderId="0" xfId="1" applyFont="1" applyFill="1" applyBorder="1" applyAlignment="1">
      <alignment horizontal="right" vertical="center" wrapText="1"/>
    </xf>
    <xf numFmtId="0" fontId="11" fillId="5" borderId="0" xfId="0" applyFont="1" applyFill="1" applyBorder="1" applyAlignment="1">
      <alignment horizontal="left" vertical="center" wrapText="1"/>
    </xf>
    <xf numFmtId="165" fontId="10" fillId="0" borderId="0" xfId="0" applyNumberFormat="1" applyFont="1"/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65" fontId="8" fillId="3" borderId="9" xfId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/>
    </xf>
    <xf numFmtId="165" fontId="8" fillId="0" borderId="9" xfId="1" applyFont="1" applyBorder="1"/>
    <xf numFmtId="165" fontId="9" fillId="0" borderId="9" xfId="1" applyFont="1" applyBorder="1"/>
    <xf numFmtId="165" fontId="9" fillId="3" borderId="9" xfId="1" applyFont="1" applyFill="1" applyBorder="1"/>
    <xf numFmtId="165" fontId="9" fillId="0" borderId="4" xfId="1" applyFont="1" applyBorder="1"/>
    <xf numFmtId="165" fontId="8" fillId="4" borderId="14" xfId="1" applyFont="1" applyFill="1" applyBorder="1" applyAlignment="1">
      <alignment horizontal="center" vertical="center" wrapText="1"/>
    </xf>
    <xf numFmtId="165" fontId="9" fillId="0" borderId="9" xfId="1" applyFont="1" applyFill="1" applyBorder="1"/>
    <xf numFmtId="165" fontId="8" fillId="0" borderId="7" xfId="1" applyFont="1" applyFill="1" applyBorder="1" applyAlignment="1">
      <alignment vertical="center" wrapText="1"/>
    </xf>
    <xf numFmtId="165" fontId="8" fillId="2" borderId="1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211667</xdr:colOff>
      <xdr:row>0</xdr:row>
      <xdr:rowOff>219735</xdr:rowOff>
    </xdr:from>
    <xdr:to>
      <xdr:col>0</xdr:col>
      <xdr:colOff>1028700</xdr:colOff>
      <xdr:row>4</xdr:row>
      <xdr:rowOff>25839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7" y="219735"/>
          <a:ext cx="817033" cy="720504"/>
        </a:xfrm>
        <a:prstGeom prst="rect">
          <a:avLst/>
        </a:prstGeom>
      </xdr:spPr>
    </xdr:pic>
    <xdr:clientData/>
  </xdr:twoCellAnchor>
  <xdr:twoCellAnchor>
    <xdr:from>
      <xdr:col>13</xdr:col>
      <xdr:colOff>19050</xdr:colOff>
      <xdr:row>0</xdr:row>
      <xdr:rowOff>200025</xdr:rowOff>
    </xdr:from>
    <xdr:to>
      <xdr:col>14</xdr:col>
      <xdr:colOff>47625</xdr:colOff>
      <xdr:row>4</xdr:row>
      <xdr:rowOff>114300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11010900" y="200025"/>
          <a:ext cx="84772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14</xdr:col>
      <xdr:colOff>742950</xdr:colOff>
      <xdr:row>0</xdr:row>
      <xdr:rowOff>95250</xdr:rowOff>
    </xdr:from>
    <xdr:to>
      <xdr:col>15</xdr:col>
      <xdr:colOff>571500</xdr:colOff>
      <xdr:row>5</xdr:row>
      <xdr:rowOff>9525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5191125" y="95250"/>
          <a:ext cx="86677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4</xdr:col>
      <xdr:colOff>495300</xdr:colOff>
      <xdr:row>0</xdr:row>
      <xdr:rowOff>104776</xdr:rowOff>
    </xdr:from>
    <xdr:to>
      <xdr:col>14</xdr:col>
      <xdr:colOff>609600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5410200" y="104776"/>
          <a:ext cx="933450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4</xdr:col>
      <xdr:colOff>495300</xdr:colOff>
      <xdr:row>0</xdr:row>
      <xdr:rowOff>104776</xdr:rowOff>
    </xdr:from>
    <xdr:to>
      <xdr:col>14</xdr:col>
      <xdr:colOff>609600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5410200" y="104776"/>
          <a:ext cx="933450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6</xdr:col>
      <xdr:colOff>133349</xdr:colOff>
      <xdr:row>0</xdr:row>
      <xdr:rowOff>104776</xdr:rowOff>
    </xdr:from>
    <xdr:to>
      <xdr:col>14</xdr:col>
      <xdr:colOff>371475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6010274" y="104776"/>
          <a:ext cx="1047751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6</xdr:col>
      <xdr:colOff>133349</xdr:colOff>
      <xdr:row>0</xdr:row>
      <xdr:rowOff>104776</xdr:rowOff>
    </xdr:from>
    <xdr:to>
      <xdr:col>14</xdr:col>
      <xdr:colOff>371475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5714999" y="104776"/>
          <a:ext cx="1047751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0</xdr:col>
      <xdr:colOff>895350</xdr:colOff>
      <xdr:row>4</xdr:row>
      <xdr:rowOff>82989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828675" cy="825939"/>
        </a:xfrm>
        <a:prstGeom prst="rect">
          <a:avLst/>
        </a:prstGeom>
      </xdr:spPr>
    </xdr:pic>
    <xdr:clientData/>
  </xdr:twoCellAnchor>
  <xdr:twoCellAnchor>
    <xdr:from>
      <xdr:col>6</xdr:col>
      <xdr:colOff>590549</xdr:colOff>
      <xdr:row>0</xdr:row>
      <xdr:rowOff>104776</xdr:rowOff>
    </xdr:from>
    <xdr:to>
      <xdr:col>7</xdr:col>
      <xdr:colOff>771524</xdr:colOff>
      <xdr:row>4</xdr:row>
      <xdr:rowOff>104775</xdr:rowOff>
    </xdr:to>
    <xdr:pic>
      <xdr:nvPicPr>
        <xdr:cNvPr id="3" name="2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6172199" y="104776"/>
          <a:ext cx="1038225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0</xdr:rowOff>
    </xdr:from>
    <xdr:to>
      <xdr:col>0</xdr:col>
      <xdr:colOff>2416175</xdr:colOff>
      <xdr:row>6</xdr:row>
      <xdr:rowOff>142876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0"/>
          <a:ext cx="2063750" cy="1457326"/>
        </a:xfrm>
        <a:prstGeom prst="rect">
          <a:avLst/>
        </a:prstGeom>
      </xdr:spPr>
    </xdr:pic>
    <xdr:clientData/>
  </xdr:twoCellAnchor>
  <xdr:twoCellAnchor editAs="oneCell">
    <xdr:from>
      <xdr:col>11</xdr:col>
      <xdr:colOff>104776</xdr:colOff>
      <xdr:row>1</xdr:row>
      <xdr:rowOff>66674</xdr:rowOff>
    </xdr:from>
    <xdr:to>
      <xdr:col>13</xdr:col>
      <xdr:colOff>412003</xdr:colOff>
      <xdr:row>6</xdr:row>
      <xdr:rowOff>28574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726" y="304799"/>
          <a:ext cx="2069352" cy="1038225"/>
        </a:xfrm>
        <a:prstGeom prst="rect">
          <a:avLst/>
        </a:prstGeom>
      </xdr:spPr>
    </xdr:pic>
    <xdr:clientData/>
  </xdr:twoCellAnchor>
  <xdr:twoCellAnchor>
    <xdr:from>
      <xdr:col>5</xdr:col>
      <xdr:colOff>304800</xdr:colOff>
      <xdr:row>91</xdr:row>
      <xdr:rowOff>0</xdr:rowOff>
    </xdr:from>
    <xdr:to>
      <xdr:col>7</xdr:col>
      <xdr:colOff>476250</xdr:colOff>
      <xdr:row>91</xdr:row>
      <xdr:rowOff>1</xdr:rowOff>
    </xdr:to>
    <xdr:cxnSp macro="">
      <xdr:nvCxnSpPr>
        <xdr:cNvPr id="5" name="Conector recto 4"/>
        <xdr:cNvCxnSpPr/>
      </xdr:nvCxnSpPr>
      <xdr:spPr>
        <a:xfrm>
          <a:off x="5191125" y="17440275"/>
          <a:ext cx="18573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91</xdr:row>
      <xdr:rowOff>9525</xdr:rowOff>
    </xdr:from>
    <xdr:to>
      <xdr:col>12</xdr:col>
      <xdr:colOff>457200</xdr:colOff>
      <xdr:row>91</xdr:row>
      <xdr:rowOff>9526</xdr:rowOff>
    </xdr:to>
    <xdr:cxnSp macro="">
      <xdr:nvCxnSpPr>
        <xdr:cNvPr id="8" name="Conector recto 7"/>
        <xdr:cNvCxnSpPr/>
      </xdr:nvCxnSpPr>
      <xdr:spPr>
        <a:xfrm>
          <a:off x="9420225" y="17449800"/>
          <a:ext cx="18573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Normal="100" workbookViewId="0">
      <selection activeCell="J16" sqref="J16"/>
    </sheetView>
  </sheetViews>
  <sheetFormatPr baseColWidth="10" defaultColWidth="9.140625" defaultRowHeight="15" x14ac:dyDescent="0.25"/>
  <cols>
    <col min="1" max="1" width="32" customWidth="1"/>
    <col min="2" max="2" width="16.28515625" hidden="1" customWidth="1"/>
    <col min="3" max="3" width="11.28515625" customWidth="1"/>
    <col min="4" max="4" width="12.140625" customWidth="1"/>
    <col min="5" max="5" width="12" customWidth="1"/>
    <col min="6" max="6" width="12.28515625" customWidth="1"/>
    <col min="7" max="7" width="12" customWidth="1"/>
    <col min="8" max="8" width="12.140625" customWidth="1"/>
    <col min="9" max="9" width="12.28515625" customWidth="1"/>
    <col min="10" max="11" width="12" customWidth="1"/>
    <col min="12" max="12" width="12.140625" customWidth="1"/>
    <col min="13" max="13" width="12.5703125" bestFit="1" customWidth="1"/>
    <col min="14" max="14" width="12.28515625" bestFit="1" customWidth="1"/>
    <col min="15" max="15" width="13.5703125" style="21" bestFit="1" customWidth="1"/>
    <col min="16" max="16" width="13.85546875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"/>
      <c r="R1" s="2"/>
    </row>
    <row r="2" spans="1:29" ht="18.75" customHeight="1" x14ac:dyDescent="0.25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3"/>
      <c r="R2" s="4"/>
    </row>
    <row r="3" spans="1:29" ht="18.75" customHeight="1" x14ac:dyDescent="0.25">
      <c r="A3" s="169" t="s">
        <v>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5"/>
      <c r="R3" s="4"/>
    </row>
    <row r="4" spans="1:29" ht="15.75" customHeight="1" x14ac:dyDescent="0.25">
      <c r="A4" s="170" t="s">
        <v>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6"/>
      <c r="R4" s="4"/>
    </row>
    <row r="5" spans="1:29" ht="15.75" x14ac:dyDescent="0.25">
      <c r="A5" s="170" t="s">
        <v>105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6"/>
      <c r="R5" s="4"/>
    </row>
    <row r="6" spans="1:29" ht="16.5" thickBot="1" x14ac:dyDescent="0.3">
      <c r="A6" s="164" t="s">
        <v>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7"/>
      <c r="R6" s="4"/>
    </row>
    <row r="7" spans="1:29" ht="24.75" customHeight="1" x14ac:dyDescent="0.25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90264875.5</v>
      </c>
      <c r="D9" s="27">
        <f t="shared" si="0"/>
        <v>90364193.689999998</v>
      </c>
      <c r="E9" s="27">
        <f t="shared" si="0"/>
        <v>162305724.28000003</v>
      </c>
      <c r="F9" s="27">
        <f t="shared" si="0"/>
        <v>91186360.560000002</v>
      </c>
      <c r="G9" s="27">
        <f t="shared" si="0"/>
        <v>167938500.84</v>
      </c>
      <c r="H9" s="27">
        <f t="shared" si="0"/>
        <v>92067397.409999996</v>
      </c>
      <c r="I9" s="27">
        <f t="shared" si="0"/>
        <v>90906158.950000003</v>
      </c>
      <c r="J9" s="27">
        <f t="shared" si="0"/>
        <v>91028729.730000004</v>
      </c>
      <c r="K9" s="27">
        <f t="shared" si="0"/>
        <v>91849943.120000005</v>
      </c>
      <c r="L9" s="27">
        <f t="shared" si="0"/>
        <v>91474844.180000007</v>
      </c>
      <c r="M9" s="27">
        <f t="shared" si="0"/>
        <v>171092494.41000003</v>
      </c>
      <c r="N9" s="27">
        <f t="shared" si="0"/>
        <v>91146023.969999999</v>
      </c>
      <c r="O9" s="28">
        <f t="shared" ref="O9:O72" si="1">+C9+D9+E9+F9+G9+H9+I9+J9+K9+L9+M9+N9</f>
        <v>1321625246.6400001</v>
      </c>
      <c r="P9" s="12"/>
      <c r="T9" s="13"/>
    </row>
    <row r="10" spans="1:29" x14ac:dyDescent="0.25">
      <c r="A10" s="29" t="s">
        <v>21</v>
      </c>
      <c r="B10" s="26"/>
      <c r="C10" s="30">
        <v>77447400.010000005</v>
      </c>
      <c r="D10" s="31">
        <v>77538900</v>
      </c>
      <c r="E10" s="31">
        <v>78020023.670000002</v>
      </c>
      <c r="F10" s="31">
        <v>78144064.25</v>
      </c>
      <c r="G10" s="31">
        <v>78155708.799999997</v>
      </c>
      <c r="H10" s="31">
        <v>78239870.319999993</v>
      </c>
      <c r="I10" s="31">
        <v>78451636.670000002</v>
      </c>
      <c r="J10" s="31">
        <v>78663093.680000007</v>
      </c>
      <c r="K10" s="31">
        <v>78844254.560000002</v>
      </c>
      <c r="L10" s="31">
        <v>78704417.230000004</v>
      </c>
      <c r="M10" s="31">
        <v>158055368.80000001</v>
      </c>
      <c r="N10" s="31">
        <v>78735703.430000007</v>
      </c>
      <c r="O10" s="34">
        <f t="shared" si="1"/>
        <v>1019000441.4200001</v>
      </c>
      <c r="P10" s="12"/>
    </row>
    <row r="11" spans="1:29" x14ac:dyDescent="0.25">
      <c r="A11" s="29" t="s">
        <v>22</v>
      </c>
      <c r="B11" s="32"/>
      <c r="C11" s="30">
        <v>1233400</v>
      </c>
      <c r="D11" s="31">
        <v>1233400</v>
      </c>
      <c r="E11" s="31">
        <v>72661400</v>
      </c>
      <c r="F11" s="31">
        <v>1415400</v>
      </c>
      <c r="G11" s="31">
        <v>78114700</v>
      </c>
      <c r="H11" s="31">
        <v>2163037.9700000002</v>
      </c>
      <c r="I11" s="31">
        <v>1399624.13</v>
      </c>
      <c r="J11" s="31">
        <v>1225400</v>
      </c>
      <c r="K11" s="31">
        <v>1225400</v>
      </c>
      <c r="L11" s="31">
        <v>1225400</v>
      </c>
      <c r="M11" s="31">
        <v>1225400</v>
      </c>
      <c r="N11" s="31">
        <v>1225400</v>
      </c>
      <c r="O11" s="33">
        <f t="shared" si="1"/>
        <v>164347962.09999999</v>
      </c>
      <c r="P11" s="14"/>
    </row>
    <row r="12" spans="1:29" ht="22.5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/>
      <c r="H12" s="30">
        <v>0</v>
      </c>
      <c r="I12" s="30"/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/>
      <c r="H13" s="30">
        <v>0</v>
      </c>
      <c r="I13" s="30"/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4">
        <f t="shared" si="1"/>
        <v>0</v>
      </c>
      <c r="P13" s="15"/>
    </row>
    <row r="14" spans="1:29" ht="22.5" x14ac:dyDescent="0.25">
      <c r="A14" s="29" t="s">
        <v>25</v>
      </c>
      <c r="B14" s="32"/>
      <c r="C14" s="30">
        <v>11584075.49</v>
      </c>
      <c r="D14" s="30">
        <v>11591893.689999999</v>
      </c>
      <c r="E14" s="30">
        <v>11624300.609999999</v>
      </c>
      <c r="F14" s="30">
        <v>11626896.310000001</v>
      </c>
      <c r="G14" s="30">
        <v>11668092.039999999</v>
      </c>
      <c r="H14" s="30">
        <v>11664489.119999999</v>
      </c>
      <c r="I14" s="30">
        <v>11054898.15</v>
      </c>
      <c r="J14" s="30">
        <v>11140236.050000001</v>
      </c>
      <c r="K14" s="30">
        <v>11780288.560000001</v>
      </c>
      <c r="L14" s="30">
        <v>11545026.949999999</v>
      </c>
      <c r="M14" s="30">
        <v>11811725.609999999</v>
      </c>
      <c r="N14" s="30">
        <v>11184920.539999999</v>
      </c>
      <c r="O14" s="34">
        <f t="shared" si="1"/>
        <v>138276843.12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564577.26</v>
      </c>
      <c r="D15" s="27">
        <f t="shared" ref="D15:I15" si="2">+D16+D17+D18+D19+D20+D21+D22+D23+D24</f>
        <v>13313995.929999998</v>
      </c>
      <c r="E15" s="27">
        <f t="shared" si="2"/>
        <v>9598292.2199999988</v>
      </c>
      <c r="F15" s="27">
        <f>+F16+F17+F18+F19+F20+F21+F22+F23+F24</f>
        <v>7964471.8699999992</v>
      </c>
      <c r="G15" s="27">
        <f t="shared" si="2"/>
        <v>10217055.629999999</v>
      </c>
      <c r="H15" s="27">
        <f t="shared" si="2"/>
        <v>18982500.129999999</v>
      </c>
      <c r="I15" s="27">
        <f t="shared" si="2"/>
        <v>15714713</v>
      </c>
      <c r="J15" s="27">
        <f>+J16+J17+J18+J19+J20+J21+J22+J23+J24</f>
        <v>11914121.030000001</v>
      </c>
      <c r="K15" s="27">
        <f>+K16+K17+K18+K19+K20+K21+K22+K23+K24</f>
        <v>15774780.01</v>
      </c>
      <c r="L15" s="27">
        <f>+L16+L17+L18+L19+L20+L21+L22+L23+L24</f>
        <v>12071803.74</v>
      </c>
      <c r="M15" s="27">
        <f>+M16+M17+M18+M19+M20+M21+M22+M23+M24</f>
        <v>12254946.739999998</v>
      </c>
      <c r="N15" s="27">
        <f>+N16+N17+N18+N19+N20+N21+N22+N23+N24</f>
        <v>38334317.93</v>
      </c>
      <c r="O15" s="28">
        <f t="shared" si="1"/>
        <v>166705575.48999998</v>
      </c>
      <c r="P15" s="17"/>
    </row>
    <row r="16" spans="1:29" x14ac:dyDescent="0.25">
      <c r="A16" s="29" t="s">
        <v>27</v>
      </c>
      <c r="B16" s="32"/>
      <c r="C16" s="30">
        <v>197144.31</v>
      </c>
      <c r="D16" s="30">
        <v>2137437.31</v>
      </c>
      <c r="E16" s="30">
        <v>686247.31</v>
      </c>
      <c r="F16" s="30">
        <v>1282534.68</v>
      </c>
      <c r="G16" s="30">
        <v>1491430.86</v>
      </c>
      <c r="H16" s="30">
        <v>1402684.18</v>
      </c>
      <c r="I16" s="30">
        <v>2516364.38</v>
      </c>
      <c r="J16" s="30">
        <v>1019990.59</v>
      </c>
      <c r="K16" s="30">
        <v>1611293.38</v>
      </c>
      <c r="L16" s="30">
        <v>1662043.87</v>
      </c>
      <c r="M16" s="30">
        <v>2292408.44</v>
      </c>
      <c r="N16" s="30">
        <v>1951822.59</v>
      </c>
      <c r="O16" s="34">
        <f t="shared" si="1"/>
        <v>18251401.900000002</v>
      </c>
      <c r="P16" s="15"/>
    </row>
    <row r="17" spans="1:16" ht="22.5" x14ac:dyDescent="0.25">
      <c r="A17" s="29" t="s">
        <v>28</v>
      </c>
      <c r="B17" s="32"/>
      <c r="C17" s="30">
        <v>0</v>
      </c>
      <c r="D17" s="30">
        <v>2976483.55</v>
      </c>
      <c r="E17" s="30">
        <v>3138782.62</v>
      </c>
      <c r="F17" s="30">
        <v>1841366.67</v>
      </c>
      <c r="G17" s="30">
        <v>2143866.7599999998</v>
      </c>
      <c r="H17" s="30">
        <v>4871280.43</v>
      </c>
      <c r="I17" s="30">
        <v>2504770.11</v>
      </c>
      <c r="J17" s="30">
        <v>2576714.37</v>
      </c>
      <c r="K17" s="30">
        <v>4571843.08</v>
      </c>
      <c r="L17" s="30">
        <v>2787329.34</v>
      </c>
      <c r="M17" s="30">
        <v>3265378.47</v>
      </c>
      <c r="N17" s="30">
        <v>8541533.25</v>
      </c>
      <c r="O17" s="34">
        <f t="shared" si="1"/>
        <v>39219348.650000006</v>
      </c>
      <c r="P17" s="15"/>
    </row>
    <row r="18" spans="1:16" x14ac:dyDescent="0.25">
      <c r="A18" s="29" t="s">
        <v>29</v>
      </c>
      <c r="B18" s="32"/>
      <c r="C18" s="30">
        <v>0</v>
      </c>
      <c r="D18" s="30">
        <v>364229.56</v>
      </c>
      <c r="E18" s="30">
        <v>199506.91</v>
      </c>
      <c r="F18" s="30">
        <v>175201.7</v>
      </c>
      <c r="G18" s="30">
        <v>301652.65000000002</v>
      </c>
      <c r="H18" s="30">
        <v>264868.76</v>
      </c>
      <c r="I18" s="30">
        <v>151905.60000000001</v>
      </c>
      <c r="J18" s="30">
        <v>282450</v>
      </c>
      <c r="K18" s="30">
        <v>445400</v>
      </c>
      <c r="L18" s="30">
        <v>333198</v>
      </c>
      <c r="M18" s="30">
        <v>671600</v>
      </c>
      <c r="N18" s="30">
        <v>243200</v>
      </c>
      <c r="O18" s="34">
        <f t="shared" si="1"/>
        <v>3433213.18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0</v>
      </c>
      <c r="G19" s="30">
        <v>18570</v>
      </c>
      <c r="H19" s="30">
        <v>125900</v>
      </c>
      <c r="I19" s="30">
        <v>0</v>
      </c>
      <c r="J19" s="30">
        <v>10562</v>
      </c>
      <c r="K19" s="30">
        <v>0</v>
      </c>
      <c r="L19" s="30"/>
      <c r="M19" s="30">
        <v>51060</v>
      </c>
      <c r="N19" s="30">
        <v>8336</v>
      </c>
      <c r="O19" s="34">
        <f t="shared" si="1"/>
        <v>214428</v>
      </c>
      <c r="P19" s="15"/>
    </row>
    <row r="20" spans="1:16" x14ac:dyDescent="0.25">
      <c r="A20" s="29" t="s">
        <v>31</v>
      </c>
      <c r="B20" s="32"/>
      <c r="C20" s="30">
        <v>0</v>
      </c>
      <c r="D20" s="30">
        <v>1613298.34</v>
      </c>
      <c r="E20" s="30">
        <v>857195.97</v>
      </c>
      <c r="F20" s="30">
        <v>857195.97</v>
      </c>
      <c r="G20" s="30">
        <v>135879.35999999999</v>
      </c>
      <c r="H20" s="30">
        <v>1553298.34</v>
      </c>
      <c r="I20" s="30">
        <v>878833.63</v>
      </c>
      <c r="J20" s="30">
        <v>841811.13</v>
      </c>
      <c r="K20" s="30">
        <v>865413.49</v>
      </c>
      <c r="L20" s="30">
        <v>712929.17</v>
      </c>
      <c r="M20" s="30">
        <v>1024449.64</v>
      </c>
      <c r="N20" s="30">
        <v>1002094.07</v>
      </c>
      <c r="O20" s="34">
        <f t="shared" si="1"/>
        <v>10342399.110000001</v>
      </c>
      <c r="P20" s="15"/>
    </row>
    <row r="21" spans="1:16" x14ac:dyDescent="0.25">
      <c r="A21" s="29" t="s">
        <v>32</v>
      </c>
      <c r="B21" s="32"/>
      <c r="C21" s="30">
        <v>322247.5</v>
      </c>
      <c r="D21" s="30">
        <v>1301537.8799999999</v>
      </c>
      <c r="E21" s="30">
        <v>1442087.44</v>
      </c>
      <c r="F21" s="30">
        <v>1453294.88</v>
      </c>
      <c r="G21" s="30">
        <v>2085538.19</v>
      </c>
      <c r="H21" s="30">
        <v>1432754.09</v>
      </c>
      <c r="I21" s="30">
        <v>1337282.23</v>
      </c>
      <c r="J21" s="30">
        <v>1292961.73</v>
      </c>
      <c r="K21" s="30">
        <v>3901598.05</v>
      </c>
      <c r="L21" s="30">
        <v>2308851.64</v>
      </c>
      <c r="M21" s="30">
        <v>1356913.31</v>
      </c>
      <c r="N21" s="30">
        <v>1448198.58</v>
      </c>
      <c r="O21" s="34">
        <f t="shared" si="1"/>
        <v>19683265.519999996</v>
      </c>
      <c r="P21" s="15"/>
    </row>
    <row r="22" spans="1:16" ht="33.75" x14ac:dyDescent="0.25">
      <c r="A22" s="29" t="s">
        <v>33</v>
      </c>
      <c r="B22" s="32"/>
      <c r="C22" s="30">
        <v>0</v>
      </c>
      <c r="D22" s="30">
        <v>317131.09000000003</v>
      </c>
      <c r="E22" s="30">
        <v>234222.81</v>
      </c>
      <c r="F22" s="30">
        <v>271061.05</v>
      </c>
      <c r="G22" s="30">
        <v>496919.58</v>
      </c>
      <c r="H22" s="30">
        <v>523155.8</v>
      </c>
      <c r="I22" s="30">
        <v>525946.27</v>
      </c>
      <c r="J22" s="30">
        <v>509657.71</v>
      </c>
      <c r="K22" s="30">
        <v>234385.04</v>
      </c>
      <c r="L22" s="30">
        <v>693935.31</v>
      </c>
      <c r="M22" s="30">
        <v>364322.91</v>
      </c>
      <c r="N22" s="30">
        <v>2218469.83</v>
      </c>
      <c r="O22" s="34">
        <f t="shared" si="1"/>
        <v>6389207.4000000004</v>
      </c>
      <c r="P22" s="15"/>
    </row>
    <row r="23" spans="1:16" ht="22.5" x14ac:dyDescent="0.25">
      <c r="A23" s="29" t="s">
        <v>34</v>
      </c>
      <c r="B23" s="32"/>
      <c r="C23" s="30">
        <v>45185.45</v>
      </c>
      <c r="D23" s="30">
        <v>3519333.3</v>
      </c>
      <c r="E23" s="30">
        <v>1316829.1299999999</v>
      </c>
      <c r="F23" s="30">
        <v>2024993.61</v>
      </c>
      <c r="G23" s="30">
        <v>2389121.62</v>
      </c>
      <c r="H23" s="30">
        <v>7880984.0599999996</v>
      </c>
      <c r="I23" s="30">
        <v>6903717.1399999997</v>
      </c>
      <c r="J23" s="30">
        <v>4415353.18</v>
      </c>
      <c r="K23" s="30">
        <v>3116475.73</v>
      </c>
      <c r="L23" s="30">
        <v>2557748.11</v>
      </c>
      <c r="M23" s="30">
        <v>1645800.88</v>
      </c>
      <c r="N23" s="30">
        <v>20580469.239999998</v>
      </c>
      <c r="O23" s="34">
        <f t="shared" si="1"/>
        <v>56396011.450000003</v>
      </c>
      <c r="P23" s="15"/>
    </row>
    <row r="24" spans="1:16" ht="22.5" x14ac:dyDescent="0.25">
      <c r="A24" s="29" t="s">
        <v>35</v>
      </c>
      <c r="B24" s="32"/>
      <c r="C24" s="30">
        <v>0</v>
      </c>
      <c r="D24" s="30">
        <v>1084544.8999999999</v>
      </c>
      <c r="E24" s="30">
        <v>1723420.03</v>
      </c>
      <c r="F24" s="30">
        <v>58823.31</v>
      </c>
      <c r="G24" s="30">
        <v>1154076.6100000001</v>
      </c>
      <c r="H24" s="30">
        <v>927574.47</v>
      </c>
      <c r="I24" s="30">
        <v>895893.64</v>
      </c>
      <c r="J24" s="30">
        <v>964620.32</v>
      </c>
      <c r="K24" s="30">
        <v>1028371.24</v>
      </c>
      <c r="L24" s="30">
        <v>1015768.3</v>
      </c>
      <c r="M24" s="30">
        <v>1583013.09</v>
      </c>
      <c r="N24" s="30">
        <v>2340194.37</v>
      </c>
      <c r="O24" s="34">
        <f t="shared" si="1"/>
        <v>12776300.280000001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0</v>
      </c>
      <c r="D25" s="27">
        <f t="shared" ref="D25:I25" si="3">+D26+D27+D28+D29+D30+D31+D32+D33+D34</f>
        <v>2681819.7399999998</v>
      </c>
      <c r="E25" s="27">
        <f t="shared" si="3"/>
        <v>1592655.6400000001</v>
      </c>
      <c r="F25" s="27">
        <f>+F26+F27+F28+F29+F30+F31+F32+F33+F34</f>
        <v>1902327.26</v>
      </c>
      <c r="G25" s="27">
        <f t="shared" si="3"/>
        <v>3069731.59</v>
      </c>
      <c r="H25" s="27">
        <f t="shared" si="3"/>
        <v>13590961.77</v>
      </c>
      <c r="I25" s="27">
        <f t="shared" si="3"/>
        <v>3205146.1</v>
      </c>
      <c r="J25" s="27">
        <f>+J26+J27+J28+J29+J30+J31+J32+J33+J34</f>
        <v>787881.25999999989</v>
      </c>
      <c r="K25" s="27">
        <f>+K26+K27+K28+K29+K30+K31+K32+K33+K34</f>
        <v>2247835.3400000003</v>
      </c>
      <c r="L25" s="27">
        <f>+L26+L27+L28+L29+L30+L31+L32+L33+L34</f>
        <v>556713.86999999988</v>
      </c>
      <c r="M25" s="27">
        <f>+M26+M27+M28+M29+M30+M31+M32+M33+M34</f>
        <v>3141250.01</v>
      </c>
      <c r="N25" s="27">
        <f>+N26+N27+N28+N29+N30+N31+N32+N33+N34</f>
        <v>32442047.09</v>
      </c>
      <c r="O25" s="28">
        <f t="shared" si="1"/>
        <v>65218369.670000002</v>
      </c>
      <c r="P25" s="17"/>
    </row>
    <row r="26" spans="1:16" ht="22.5" x14ac:dyDescent="0.25">
      <c r="A26" s="29" t="s">
        <v>37</v>
      </c>
      <c r="B26" s="32"/>
      <c r="C26" s="30">
        <v>0</v>
      </c>
      <c r="D26" s="30">
        <v>150542.78</v>
      </c>
      <c r="E26" s="30">
        <v>151395.76</v>
      </c>
      <c r="F26" s="30">
        <v>247140.38</v>
      </c>
      <c r="G26" s="30">
        <v>406109.98</v>
      </c>
      <c r="H26" s="30">
        <v>226231.25</v>
      </c>
      <c r="I26" s="30">
        <v>545484.84</v>
      </c>
      <c r="J26" s="30">
        <v>615330.65</v>
      </c>
      <c r="K26" s="30">
        <v>100634.19</v>
      </c>
      <c r="L26" s="30">
        <v>138876.79999999999</v>
      </c>
      <c r="M26" s="30">
        <v>667252.46</v>
      </c>
      <c r="N26" s="30">
        <v>1270382.21</v>
      </c>
      <c r="O26" s="34">
        <f t="shared" si="1"/>
        <v>4519381.2999999989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23496.16</v>
      </c>
      <c r="E27" s="30">
        <v>0</v>
      </c>
      <c r="F27" s="30">
        <v>21064.99</v>
      </c>
      <c r="G27" s="30">
        <v>77238.86</v>
      </c>
      <c r="H27" s="30">
        <v>5914.99</v>
      </c>
      <c r="I27" s="30">
        <v>6990</v>
      </c>
      <c r="J27" s="30">
        <v>6990</v>
      </c>
      <c r="K27" s="30">
        <v>10835</v>
      </c>
      <c r="L27" s="30"/>
      <c r="M27" s="30">
        <v>55286.86</v>
      </c>
      <c r="N27" s="30">
        <v>126245.95</v>
      </c>
      <c r="O27" s="34">
        <f t="shared" si="1"/>
        <v>334062.81</v>
      </c>
      <c r="P27" s="15"/>
    </row>
    <row r="28" spans="1:16" ht="22.5" x14ac:dyDescent="0.25">
      <c r="A28" s="29" t="s">
        <v>39</v>
      </c>
      <c r="B28" s="32"/>
      <c r="C28" s="30">
        <v>0</v>
      </c>
      <c r="D28" s="30">
        <v>2191</v>
      </c>
      <c r="E28" s="30">
        <v>0</v>
      </c>
      <c r="F28" s="30">
        <v>40368.980000000003</v>
      </c>
      <c r="G28" s="30">
        <v>369057.36</v>
      </c>
      <c r="H28" s="30">
        <v>138591</v>
      </c>
      <c r="I28" s="30">
        <v>644946.19999999995</v>
      </c>
      <c r="J28" s="30">
        <v>108471.72</v>
      </c>
      <c r="K28" s="30">
        <v>-225698.6</v>
      </c>
      <c r="L28" s="30">
        <v>0</v>
      </c>
      <c r="M28" s="30">
        <v>822763.26</v>
      </c>
      <c r="N28" s="30">
        <v>536279.89</v>
      </c>
      <c r="O28" s="34">
        <f t="shared" si="1"/>
        <v>2436970.81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0</v>
      </c>
      <c r="F29" s="30">
        <v>99939.48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4">
        <f t="shared" si="1"/>
        <v>99939.48</v>
      </c>
      <c r="P29" s="15"/>
    </row>
    <row r="30" spans="1:16" s="18" customFormat="1" ht="22.5" x14ac:dyDescent="0.25">
      <c r="A30" s="35" t="s">
        <v>41</v>
      </c>
      <c r="B30" s="36"/>
      <c r="C30" s="30">
        <v>0</v>
      </c>
      <c r="D30" s="30">
        <v>3280.4</v>
      </c>
      <c r="E30" s="30">
        <v>0</v>
      </c>
      <c r="F30" s="30">
        <v>230031.15</v>
      </c>
      <c r="G30" s="30">
        <v>69750.59</v>
      </c>
      <c r="H30" s="30">
        <v>0</v>
      </c>
      <c r="I30" s="30">
        <v>241597.2</v>
      </c>
      <c r="J30" s="30">
        <v>1290.2</v>
      </c>
      <c r="K30" s="30">
        <v>-25438.1</v>
      </c>
      <c r="L30" s="30">
        <v>210448.49</v>
      </c>
      <c r="M30" s="30">
        <v>270493.01</v>
      </c>
      <c r="N30" s="30">
        <v>147959.85</v>
      </c>
      <c r="O30" s="34">
        <f t="shared" si="1"/>
        <v>1149412.79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24780</v>
      </c>
      <c r="E31" s="30">
        <v>0</v>
      </c>
      <c r="F31" s="30">
        <v>0</v>
      </c>
      <c r="G31" s="30">
        <v>74660.7</v>
      </c>
      <c r="H31" s="30">
        <v>44464.6</v>
      </c>
      <c r="I31" s="30">
        <v>9591.1</v>
      </c>
      <c r="J31" s="30">
        <v>12632.35</v>
      </c>
      <c r="K31" s="30">
        <v>0</v>
      </c>
      <c r="L31" s="30">
        <v>7435.1</v>
      </c>
      <c r="M31" s="30">
        <v>57273.29</v>
      </c>
      <c r="N31" s="30">
        <v>195752.92</v>
      </c>
      <c r="O31" s="34">
        <f t="shared" si="1"/>
        <v>426590.06000000006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2356500</v>
      </c>
      <c r="E32" s="30">
        <v>1163250</v>
      </c>
      <c r="F32" s="30">
        <v>1163250</v>
      </c>
      <c r="G32" s="30">
        <v>1294112.05</v>
      </c>
      <c r="H32" s="30">
        <v>1193250</v>
      </c>
      <c r="I32" s="30">
        <v>1335610.47</v>
      </c>
      <c r="J32" s="30">
        <v>245</v>
      </c>
      <c r="K32" s="30">
        <v>2356500</v>
      </c>
      <c r="L32" s="30">
        <v>171000</v>
      </c>
      <c r="M32" s="30">
        <v>277596.89</v>
      </c>
      <c r="N32" s="30">
        <v>4021825</v>
      </c>
      <c r="O32" s="34">
        <f t="shared" si="1"/>
        <v>15333139.41</v>
      </c>
      <c r="P32" s="15"/>
    </row>
    <row r="33" spans="1:16" ht="33.7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/>
      <c r="D34" s="30">
        <v>121029.4</v>
      </c>
      <c r="E34" s="30">
        <v>278009.88</v>
      </c>
      <c r="F34" s="30">
        <v>100532.28</v>
      </c>
      <c r="G34" s="30">
        <v>778802.05</v>
      </c>
      <c r="H34" s="30">
        <v>11982509.93</v>
      </c>
      <c r="I34" s="30">
        <v>420926.29</v>
      </c>
      <c r="J34" s="30">
        <v>42921.34</v>
      </c>
      <c r="K34" s="34">
        <v>31002.85</v>
      </c>
      <c r="L34" s="34">
        <v>28953.48</v>
      </c>
      <c r="M34" s="34">
        <v>990584.24</v>
      </c>
      <c r="N34" s="34">
        <v>26143601.27</v>
      </c>
      <c r="O34" s="34">
        <f t="shared" si="1"/>
        <v>40918873.009999998</v>
      </c>
      <c r="P34" s="15"/>
    </row>
    <row r="35" spans="1:16" x14ac:dyDescent="0.25">
      <c r="A35" s="25" t="s">
        <v>46</v>
      </c>
      <c r="B35" s="32"/>
      <c r="C35" s="27">
        <f t="shared" ref="C35:N35" si="4">+C36+C37+C38+C39+C40+C41+C42</f>
        <v>739000</v>
      </c>
      <c r="D35" s="27">
        <f t="shared" si="4"/>
        <v>880377.88</v>
      </c>
      <c r="E35" s="27">
        <f t="shared" si="4"/>
        <v>10000</v>
      </c>
      <c r="F35" s="27">
        <f t="shared" si="4"/>
        <v>809000</v>
      </c>
      <c r="G35" s="27">
        <f t="shared" si="4"/>
        <v>1648000</v>
      </c>
      <c r="H35" s="27">
        <f t="shared" si="4"/>
        <v>784000</v>
      </c>
      <c r="I35" s="27">
        <f t="shared" si="4"/>
        <v>914000</v>
      </c>
      <c r="J35" s="27">
        <f t="shared" si="4"/>
        <v>1194837.51</v>
      </c>
      <c r="K35" s="27">
        <f t="shared" si="4"/>
        <v>678784.7</v>
      </c>
      <c r="L35" s="27">
        <f t="shared" si="4"/>
        <v>870442.24</v>
      </c>
      <c r="M35" s="27">
        <f t="shared" si="4"/>
        <v>1529478.88</v>
      </c>
      <c r="N35" s="27">
        <f t="shared" si="4"/>
        <v>972283.6</v>
      </c>
      <c r="O35" s="28">
        <f t="shared" si="1"/>
        <v>11030204.810000001</v>
      </c>
      <c r="P35" s="17"/>
    </row>
    <row r="36" spans="1:16" ht="22.5" x14ac:dyDescent="0.25">
      <c r="A36" s="29" t="s">
        <v>47</v>
      </c>
      <c r="B36" s="32"/>
      <c r="C36" s="30">
        <v>739000</v>
      </c>
      <c r="D36" s="30">
        <v>739000</v>
      </c>
      <c r="E36" s="30">
        <v>10000</v>
      </c>
      <c r="F36" s="30">
        <v>809000</v>
      </c>
      <c r="G36" s="30">
        <v>1648000</v>
      </c>
      <c r="H36" s="30">
        <v>784000</v>
      </c>
      <c r="I36" s="30">
        <v>914000</v>
      </c>
      <c r="J36" s="30">
        <v>1194837.51</v>
      </c>
      <c r="K36" s="30">
        <v>678784.7</v>
      </c>
      <c r="L36" s="30">
        <v>870442.24</v>
      </c>
      <c r="M36" s="30">
        <v>1529478.88</v>
      </c>
      <c r="N36" s="30">
        <v>972283.6</v>
      </c>
      <c r="O36" s="34">
        <f t="shared" si="1"/>
        <v>10888826.93</v>
      </c>
      <c r="P36" s="15"/>
    </row>
    <row r="37" spans="1:16" ht="22.5" x14ac:dyDescent="0.25">
      <c r="A37" s="29" t="s">
        <v>48</v>
      </c>
      <c r="B37" s="32"/>
      <c r="C37" s="30"/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/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/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/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/>
      <c r="D41" s="30">
        <v>141377.88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4">
        <f t="shared" si="1"/>
        <v>141377.88</v>
      </c>
      <c r="P41" s="15"/>
    </row>
    <row r="42" spans="1:16" ht="22.5" x14ac:dyDescent="0.25">
      <c r="A42" s="29" t="s">
        <v>53</v>
      </c>
      <c r="B42" s="32"/>
      <c r="C42" s="30"/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>+C44+C45+C46+C47+C48+C49+C50</f>
        <v>0</v>
      </c>
      <c r="D43" s="27">
        <f t="shared" ref="D43:I43" si="5">+D44+D45+D46+D47+D48+D49+D50</f>
        <v>0</v>
      </c>
      <c r="E43" s="27">
        <f t="shared" si="5"/>
        <v>0</v>
      </c>
      <c r="F43" s="27">
        <f t="shared" si="5"/>
        <v>0</v>
      </c>
      <c r="G43" s="27">
        <f t="shared" si="5"/>
        <v>0</v>
      </c>
      <c r="H43" s="27">
        <f t="shared" si="5"/>
        <v>0</v>
      </c>
      <c r="I43" s="27">
        <f t="shared" si="5"/>
        <v>0</v>
      </c>
      <c r="J43" s="27">
        <v>0</v>
      </c>
      <c r="K43" s="27">
        <f>+K44+K45+K46+K47+K48+K49+K50</f>
        <v>0</v>
      </c>
      <c r="L43" s="27">
        <v>0</v>
      </c>
      <c r="M43" s="27">
        <v>0</v>
      </c>
      <c r="N43" s="27">
        <f t="shared" ref="N43" si="6">+N44+N45+N46+N47+N48+N49+N50</f>
        <v>0</v>
      </c>
      <c r="O43" s="28">
        <f t="shared" si="1"/>
        <v>0</v>
      </c>
      <c r="P43" s="17"/>
    </row>
    <row r="44" spans="1:16" ht="22.5" x14ac:dyDescent="0.25">
      <c r="A44" s="29" t="s">
        <v>55</v>
      </c>
      <c r="B44" s="32"/>
      <c r="C44" s="30"/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/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/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/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/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4">
        <f t="shared" si="1"/>
        <v>0</v>
      </c>
      <c r="P48" s="15"/>
    </row>
    <row r="49" spans="1:16" ht="22.5" x14ac:dyDescent="0.25">
      <c r="A49" s="29" t="s">
        <v>60</v>
      </c>
      <c r="B49" s="32"/>
      <c r="C49" s="30"/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4">
        <f t="shared" si="1"/>
        <v>0</v>
      </c>
      <c r="P49" s="15"/>
    </row>
    <row r="50" spans="1:16" ht="22.5" x14ac:dyDescent="0.25">
      <c r="A50" s="29" t="s">
        <v>61</v>
      </c>
      <c r="B50" s="32"/>
      <c r="C50" s="30"/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4">
        <f t="shared" si="1"/>
        <v>0</v>
      </c>
      <c r="P50" s="15"/>
    </row>
    <row r="51" spans="1:16" ht="22.5" x14ac:dyDescent="0.25">
      <c r="A51" s="25" t="s">
        <v>62</v>
      </c>
      <c r="B51" s="32"/>
      <c r="C51" s="27">
        <f>+C52+C53+C54+C55+C56+C57+C58+C59+C60</f>
        <v>0</v>
      </c>
      <c r="D51" s="27">
        <f t="shared" ref="D51:I51" si="7">+D52+D53+D54+D55+D56+D57+D58+D59+D60</f>
        <v>163122.82</v>
      </c>
      <c r="E51" s="27">
        <f t="shared" si="7"/>
        <v>721093.86</v>
      </c>
      <c r="F51" s="27">
        <f>+F52+F53+F54+F55+F56+F57+F58+F59+F60</f>
        <v>71401.06</v>
      </c>
      <c r="G51" s="27">
        <f t="shared" si="7"/>
        <v>962580.27999999991</v>
      </c>
      <c r="H51" s="27">
        <f t="shared" si="7"/>
        <v>1981251.51</v>
      </c>
      <c r="I51" s="27">
        <f t="shared" si="7"/>
        <v>5035982.92</v>
      </c>
      <c r="J51" s="27">
        <f>+J52+J53+J54+J55+J56+J57+J58+J59+J60</f>
        <v>239641.78</v>
      </c>
      <c r="K51" s="27">
        <f>+K52+K53+K54+K55+K56+K57+K58+K59+K60</f>
        <v>236047.51</v>
      </c>
      <c r="L51" s="27">
        <f>+L52+L53+L54+L55+L56+L57+L58+L59+L60</f>
        <v>215253.3</v>
      </c>
      <c r="M51" s="27">
        <f>+M52+M53+M54+M55+M56+M57+M58+M59+M60</f>
        <v>983417.63</v>
      </c>
      <c r="N51" s="27">
        <f>+N52+N53+N54+N55+N56+N57+N58+N59+N60</f>
        <v>17211128.5</v>
      </c>
      <c r="O51" s="28">
        <f t="shared" si="1"/>
        <v>27820921.170000002</v>
      </c>
      <c r="P51" s="17"/>
    </row>
    <row r="52" spans="1:16" x14ac:dyDescent="0.25">
      <c r="A52" s="29" t="s">
        <v>63</v>
      </c>
      <c r="B52" s="32"/>
      <c r="C52" s="30"/>
      <c r="D52" s="30">
        <v>163122.82</v>
      </c>
      <c r="E52" s="30">
        <v>721093.86</v>
      </c>
      <c r="F52" s="30">
        <v>71401.06</v>
      </c>
      <c r="G52" s="30">
        <v>871989.32</v>
      </c>
      <c r="H52" s="30">
        <v>850876.07</v>
      </c>
      <c r="I52" s="30">
        <v>142113.65</v>
      </c>
      <c r="J52" s="30">
        <v>46831</v>
      </c>
      <c r="K52" s="30">
        <v>236047.51</v>
      </c>
      <c r="L52" s="30">
        <v>215253.3</v>
      </c>
      <c r="M52" s="30">
        <v>232362.55</v>
      </c>
      <c r="N52" s="30">
        <v>8713697.7200000007</v>
      </c>
      <c r="O52" s="34">
        <f t="shared" si="1"/>
        <v>12264788.859999999</v>
      </c>
      <c r="P52" s="15"/>
    </row>
    <row r="53" spans="1:16" ht="22.5" x14ac:dyDescent="0.25">
      <c r="A53" s="29" t="s">
        <v>64</v>
      </c>
      <c r="B53" s="32"/>
      <c r="C53" s="30"/>
      <c r="D53" s="30">
        <v>0</v>
      </c>
      <c r="E53" s="30">
        <v>0</v>
      </c>
      <c r="F53" s="30">
        <v>0</v>
      </c>
      <c r="G53" s="30">
        <v>0</v>
      </c>
      <c r="H53" s="30">
        <v>355815.38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4">
        <f t="shared" si="1"/>
        <v>355815.38</v>
      </c>
      <c r="P53" s="15"/>
    </row>
    <row r="54" spans="1:16" ht="22.5" x14ac:dyDescent="0.25">
      <c r="A54" s="29" t="s">
        <v>65</v>
      </c>
      <c r="B54" s="32"/>
      <c r="C54" s="30"/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/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4">
        <f t="shared" si="1"/>
        <v>0</v>
      </c>
      <c r="P55" s="15"/>
    </row>
    <row r="56" spans="1:16" ht="22.5" x14ac:dyDescent="0.25">
      <c r="A56" s="29" t="s">
        <v>67</v>
      </c>
      <c r="B56" s="32"/>
      <c r="C56" s="30"/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18549.599999999999</v>
      </c>
      <c r="N56" s="30">
        <v>1585990.08</v>
      </c>
      <c r="O56" s="34">
        <f t="shared" si="1"/>
        <v>1604539.6800000002</v>
      </c>
      <c r="P56" s="15"/>
    </row>
    <row r="57" spans="1:16" x14ac:dyDescent="0.25">
      <c r="A57" s="29" t="s">
        <v>68</v>
      </c>
      <c r="B57" s="32"/>
      <c r="C57" s="30"/>
      <c r="D57" s="30">
        <v>0</v>
      </c>
      <c r="E57" s="30">
        <v>0</v>
      </c>
      <c r="F57" s="30">
        <v>0</v>
      </c>
      <c r="G57" s="30">
        <v>90590.96</v>
      </c>
      <c r="H57" s="30">
        <v>634153.04</v>
      </c>
      <c r="I57" s="30">
        <v>0</v>
      </c>
      <c r="J57" s="30">
        <v>0</v>
      </c>
      <c r="K57" s="30">
        <v>0</v>
      </c>
      <c r="L57" s="30">
        <v>0</v>
      </c>
      <c r="M57" s="30">
        <v>179659.87</v>
      </c>
      <c r="N57" s="30">
        <v>718639.46</v>
      </c>
      <c r="O57" s="34">
        <f t="shared" si="1"/>
        <v>1623043.33</v>
      </c>
      <c r="P57" s="15"/>
    </row>
    <row r="58" spans="1:16" x14ac:dyDescent="0.25">
      <c r="A58" s="29" t="s">
        <v>69</v>
      </c>
      <c r="B58" s="32"/>
      <c r="C58" s="30"/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/>
      <c r="D59" s="30">
        <v>0</v>
      </c>
      <c r="E59" s="30">
        <v>0</v>
      </c>
      <c r="F59" s="30">
        <v>0</v>
      </c>
      <c r="G59" s="30">
        <v>0</v>
      </c>
      <c r="H59" s="30">
        <v>140407.01999999999</v>
      </c>
      <c r="I59" s="30">
        <v>4893869.2699999996</v>
      </c>
      <c r="J59" s="30">
        <v>192810.78</v>
      </c>
      <c r="K59" s="30">
        <v>0</v>
      </c>
      <c r="L59" s="30">
        <v>0</v>
      </c>
      <c r="M59" s="30">
        <v>552845.61</v>
      </c>
      <c r="N59" s="30">
        <v>6192801.2400000002</v>
      </c>
      <c r="O59" s="34">
        <f t="shared" si="1"/>
        <v>11972733.92</v>
      </c>
      <c r="P59" s="15"/>
    </row>
    <row r="60" spans="1:16" ht="22.5" x14ac:dyDescent="0.25">
      <c r="A60" s="29" t="s">
        <v>71</v>
      </c>
      <c r="B60" s="32"/>
      <c r="C60" s="30"/>
      <c r="D60" s="30">
        <v>0</v>
      </c>
      <c r="E60" s="30">
        <v>0</v>
      </c>
      <c r="F60" s="30">
        <v>0</v>
      </c>
      <c r="G60" s="30"/>
      <c r="H60" s="30">
        <v>0</v>
      </c>
      <c r="I60" s="30">
        <v>0</v>
      </c>
      <c r="J60" s="30"/>
      <c r="K60" s="30">
        <v>0</v>
      </c>
      <c r="L60" s="30">
        <v>0</v>
      </c>
      <c r="M60" s="30">
        <v>0</v>
      </c>
      <c r="N60" s="30">
        <v>0</v>
      </c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 t="shared" ref="D61:I61" si="8">+D62+D64+D63+D65</f>
        <v>127239.07</v>
      </c>
      <c r="E61" s="27">
        <f t="shared" si="8"/>
        <v>2114200.6800000002</v>
      </c>
      <c r="F61" s="27">
        <f>+F62+F64+F63+F65</f>
        <v>0</v>
      </c>
      <c r="G61" s="27">
        <f t="shared" si="8"/>
        <v>22022.15</v>
      </c>
      <c r="H61" s="27">
        <f t="shared" si="8"/>
        <v>755207.42</v>
      </c>
      <c r="I61" s="27">
        <f t="shared" si="8"/>
        <v>743599.79</v>
      </c>
      <c r="J61" s="27">
        <f>+J62+J64+J63+J65</f>
        <v>-53757.25</v>
      </c>
      <c r="K61" s="27">
        <f>+K62+K64+K63+K65</f>
        <v>743599.79</v>
      </c>
      <c r="L61" s="27">
        <f>+L62+L64+L63+L65</f>
        <v>720286.42</v>
      </c>
      <c r="M61" s="27">
        <f>+M62+M64+M63+M65</f>
        <v>0</v>
      </c>
      <c r="N61" s="27">
        <f>+N62+N64+N63+N65</f>
        <v>2904307.07</v>
      </c>
      <c r="O61" s="28">
        <f t="shared" si="1"/>
        <v>8076705.1400000006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127239.07</v>
      </c>
      <c r="E62" s="30">
        <v>2114200.6800000002</v>
      </c>
      <c r="F62" s="30">
        <v>0</v>
      </c>
      <c r="G62" s="30">
        <v>22022.15</v>
      </c>
      <c r="H62" s="30">
        <v>755207.42</v>
      </c>
      <c r="I62" s="30">
        <v>743599.79</v>
      </c>
      <c r="J62" s="30">
        <v>-53757.25</v>
      </c>
      <c r="K62" s="30">
        <v>743599.79</v>
      </c>
      <c r="L62" s="30">
        <v>720286.42</v>
      </c>
      <c r="M62" s="30">
        <v>0</v>
      </c>
      <c r="N62" s="30">
        <v>2904307.07</v>
      </c>
      <c r="O62" s="34">
        <f t="shared" si="1"/>
        <v>8076705.1400000006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>
        <v>0</v>
      </c>
      <c r="I63" s="30">
        <v>0</v>
      </c>
      <c r="J63" s="30"/>
      <c r="K63" s="30">
        <v>0</v>
      </c>
      <c r="L63" s="30">
        <v>0</v>
      </c>
      <c r="M63" s="30">
        <v>0</v>
      </c>
      <c r="N63" s="30">
        <v>0</v>
      </c>
      <c r="O63" s="34">
        <f t="shared" si="1"/>
        <v>0</v>
      </c>
      <c r="P63" s="15"/>
    </row>
    <row r="64" spans="1:16" ht="22.5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>
        <v>0</v>
      </c>
      <c r="I64" s="30">
        <v>0</v>
      </c>
      <c r="J64" s="30"/>
      <c r="K64" s="30">
        <v>0</v>
      </c>
      <c r="L64" s="30">
        <v>0</v>
      </c>
      <c r="M64" s="30">
        <v>0</v>
      </c>
      <c r="N64" s="30">
        <v>0</v>
      </c>
      <c r="O64" s="34">
        <f t="shared" si="1"/>
        <v>0</v>
      </c>
      <c r="P64" s="15"/>
    </row>
    <row r="65" spans="1:17" ht="33.7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>
        <v>0</v>
      </c>
      <c r="I65" s="30">
        <v>0</v>
      </c>
      <c r="J65" s="30"/>
      <c r="K65" s="30">
        <v>0</v>
      </c>
      <c r="L65" s="30">
        <v>0</v>
      </c>
      <c r="M65" s="30">
        <v>0</v>
      </c>
      <c r="N65" s="30">
        <v>0</v>
      </c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+C67+C68</f>
        <v>0</v>
      </c>
      <c r="D66" s="27">
        <f t="shared" ref="D66:I66" si="9">+D67+D68</f>
        <v>0</v>
      </c>
      <c r="E66" s="27">
        <f>+E67+E68</f>
        <v>0</v>
      </c>
      <c r="F66" s="27">
        <f t="shared" si="9"/>
        <v>0</v>
      </c>
      <c r="G66" s="27">
        <f t="shared" si="9"/>
        <v>0</v>
      </c>
      <c r="H66" s="27">
        <f t="shared" si="9"/>
        <v>0</v>
      </c>
      <c r="I66" s="27">
        <f t="shared" si="9"/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/>
      <c r="G69" s="27"/>
      <c r="H69" s="27"/>
      <c r="I69" s="27"/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8">
        <f t="shared" si="1"/>
        <v>0</v>
      </c>
      <c r="P69" s="17"/>
    </row>
    <row r="70" spans="1:17" ht="22.5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4">
        <f t="shared" si="1"/>
        <v>0</v>
      </c>
      <c r="P70" s="15"/>
    </row>
    <row r="71" spans="1:17" ht="22.5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10">+C9+C15+C25+C35+C43+C51+C61+C66+C69</f>
        <v>91568452.760000005</v>
      </c>
      <c r="D73" s="47">
        <f t="shared" si="10"/>
        <v>107530749.12999997</v>
      </c>
      <c r="E73" s="47">
        <f t="shared" si="10"/>
        <v>176341966.68000004</v>
      </c>
      <c r="F73" s="47">
        <f t="shared" si="10"/>
        <v>101933560.75000001</v>
      </c>
      <c r="G73" s="47">
        <f t="shared" si="10"/>
        <v>183857890.49000001</v>
      </c>
      <c r="H73" s="47">
        <f t="shared" si="10"/>
        <v>128161318.23999999</v>
      </c>
      <c r="I73" s="47">
        <f t="shared" si="10"/>
        <v>116519600.76000001</v>
      </c>
      <c r="J73" s="47">
        <f t="shared" si="10"/>
        <v>105111454.06000002</v>
      </c>
      <c r="K73" s="47">
        <f t="shared" si="10"/>
        <v>111530990.47000003</v>
      </c>
      <c r="L73" s="47">
        <f t="shared" si="10"/>
        <v>105909343.75</v>
      </c>
      <c r="M73" s="47">
        <f t="shared" si="10"/>
        <v>189001587.67000002</v>
      </c>
      <c r="N73" s="47">
        <f t="shared" si="10"/>
        <v>183010108.16</v>
      </c>
      <c r="O73" s="47">
        <f t="shared" ref="O73:O84" si="11">+C73+D73+E73+F73+G73+H73+I73+J73+K73+L73+M73+N73</f>
        <v>1600477022.9200003</v>
      </c>
      <c r="P73" s="19"/>
    </row>
    <row r="74" spans="1:17" s="21" customFormat="1" x14ac:dyDescent="0.25">
      <c r="A74" s="48"/>
      <c r="B74" s="49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11"/>
        <v>0</v>
      </c>
      <c r="P74" s="20"/>
    </row>
    <row r="75" spans="1:17" s="21" customFormat="1" x14ac:dyDescent="0.25">
      <c r="A75" s="50" t="s">
        <v>85</v>
      </c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11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11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11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11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11"/>
        <v>0</v>
      </c>
      <c r="P79" s="17"/>
    </row>
    <row r="80" spans="1:17" ht="22.5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11"/>
        <v>0</v>
      </c>
      <c r="P80" s="15"/>
    </row>
    <row r="81" spans="1:17" ht="22.5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11"/>
        <v>0</v>
      </c>
      <c r="P81" s="15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11"/>
        <v>0</v>
      </c>
      <c r="P82" s="17"/>
    </row>
    <row r="83" spans="1:17" ht="22.5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11"/>
        <v>0</v>
      </c>
      <c r="P83" s="15"/>
    </row>
    <row r="84" spans="1:17" x14ac:dyDescent="0.25">
      <c r="A84" s="45" t="s">
        <v>94</v>
      </c>
      <c r="B84" s="46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11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12">+C73+C76+C79+C82</f>
        <v>91568452.760000005</v>
      </c>
      <c r="D85" s="55">
        <f t="shared" si="12"/>
        <v>107530749.12999997</v>
      </c>
      <c r="E85" s="55">
        <f t="shared" si="12"/>
        <v>176341966.68000004</v>
      </c>
      <c r="F85" s="55">
        <f t="shared" si="12"/>
        <v>101933560.75000001</v>
      </c>
      <c r="G85" s="55">
        <f t="shared" si="12"/>
        <v>183857890.49000001</v>
      </c>
      <c r="H85" s="55">
        <f t="shared" si="12"/>
        <v>128161318.23999999</v>
      </c>
      <c r="I85" s="55">
        <f t="shared" si="12"/>
        <v>116519600.76000001</v>
      </c>
      <c r="J85" s="55">
        <f t="shared" si="12"/>
        <v>105111454.06000002</v>
      </c>
      <c r="K85" s="55">
        <f t="shared" si="12"/>
        <v>111530990.47000003</v>
      </c>
      <c r="L85" s="55">
        <f t="shared" si="12"/>
        <v>105909343.75</v>
      </c>
      <c r="M85" s="55">
        <f t="shared" si="12"/>
        <v>189001587.67000002</v>
      </c>
      <c r="N85" s="55">
        <f t="shared" si="12"/>
        <v>183010108.16</v>
      </c>
      <c r="O85" s="55">
        <f>+C85+D85+E85+F85+G85+H85+I85+J85+K85+L85+M85+N85</f>
        <v>1600477022.9200003</v>
      </c>
      <c r="P85" s="19"/>
    </row>
    <row r="86" spans="1:17" x14ac:dyDescent="0.2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D87" s="163"/>
      <c r="E87" s="163"/>
      <c r="F87" s="60"/>
      <c r="G87" s="60"/>
      <c r="H87" s="60"/>
      <c r="I87" s="60"/>
      <c r="J87" s="61" t="s">
        <v>97</v>
      </c>
      <c r="K87" s="61"/>
      <c r="L87" s="62"/>
      <c r="M87" s="60"/>
      <c r="N87" s="60"/>
      <c r="O87" s="60"/>
      <c r="P87" s="23"/>
      <c r="Q87" s="21"/>
    </row>
    <row r="88" spans="1:17" x14ac:dyDescent="0.25">
      <c r="A88" s="58"/>
      <c r="B88" s="59"/>
      <c r="C88" s="56"/>
      <c r="D88" s="62"/>
      <c r="E88" s="62"/>
      <c r="F88" s="60"/>
      <c r="G88" s="60"/>
      <c r="H88" s="60"/>
      <c r="I88" s="60"/>
      <c r="J88" s="61"/>
      <c r="K88" s="61"/>
      <c r="L88" s="62"/>
      <c r="M88" s="60"/>
      <c r="N88" s="60"/>
      <c r="O88" s="60"/>
      <c r="P88" s="23"/>
      <c r="Q88" s="21"/>
    </row>
    <row r="89" spans="1:17" x14ac:dyDescent="0.25">
      <c r="A89" s="63"/>
      <c r="B89" s="59"/>
      <c r="C89" s="62"/>
      <c r="D89" s="56"/>
      <c r="E89" s="56"/>
      <c r="F89" s="56"/>
      <c r="G89" s="62"/>
      <c r="H89" s="62"/>
      <c r="I89" s="165"/>
      <c r="J89" s="165"/>
      <c r="K89" s="165"/>
      <c r="L89" s="64"/>
      <c r="M89" s="62"/>
      <c r="N89" s="62"/>
      <c r="O89" s="62"/>
      <c r="Q89" s="21"/>
    </row>
    <row r="90" spans="1:17" x14ac:dyDescent="0.25">
      <c r="A90" s="65" t="s">
        <v>103</v>
      </c>
      <c r="B90" s="66"/>
      <c r="C90" s="56"/>
      <c r="D90" s="56"/>
      <c r="E90" s="56"/>
      <c r="F90" s="56"/>
      <c r="G90" s="64"/>
      <c r="H90" s="64"/>
      <c r="I90" s="166" t="s">
        <v>98</v>
      </c>
      <c r="J90" s="166"/>
      <c r="K90" s="166"/>
      <c r="L90" s="67"/>
      <c r="M90" s="64"/>
      <c r="N90" s="64"/>
      <c r="O90" s="64"/>
      <c r="Q90" s="21"/>
    </row>
    <row r="91" spans="1:17" s="24" customFormat="1" ht="15" customHeight="1" x14ac:dyDescent="0.25">
      <c r="A91" s="68" t="s">
        <v>104</v>
      </c>
      <c r="B91" s="69"/>
      <c r="C91" s="56"/>
      <c r="D91" s="56"/>
      <c r="E91" s="56"/>
      <c r="F91" s="56"/>
      <c r="G91" s="67"/>
      <c r="H91" s="67"/>
      <c r="I91" s="67"/>
      <c r="J91" s="67" t="s">
        <v>99</v>
      </c>
      <c r="K91" s="67"/>
      <c r="L91" s="67"/>
      <c r="M91" s="67"/>
      <c r="N91" s="67"/>
      <c r="O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56"/>
      <c r="D93" s="56"/>
      <c r="E93" s="163" t="s">
        <v>100</v>
      </c>
      <c r="F93" s="163"/>
      <c r="G93" s="163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56"/>
      <c r="D94" s="56"/>
      <c r="E94" s="32"/>
      <c r="F94" s="32"/>
      <c r="G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56"/>
      <c r="D95" s="56"/>
      <c r="E95" s="72"/>
      <c r="F95" s="72"/>
      <c r="G95" s="72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57"/>
      <c r="D96" s="57"/>
      <c r="E96" s="161" t="s">
        <v>101</v>
      </c>
      <c r="F96" s="161"/>
      <c r="G96" s="161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57"/>
      <c r="D97" s="57"/>
      <c r="E97" s="162" t="s">
        <v>102</v>
      </c>
      <c r="F97" s="162"/>
      <c r="G97" s="162"/>
      <c r="H97" s="57"/>
      <c r="I97" s="74"/>
      <c r="J97" s="74"/>
      <c r="K97" s="74"/>
      <c r="L97" s="74"/>
      <c r="M97" s="74"/>
      <c r="N97" s="74"/>
      <c r="O97" s="74"/>
    </row>
  </sheetData>
  <mergeCells count="12">
    <mergeCell ref="A1:O1"/>
    <mergeCell ref="A2:O2"/>
    <mergeCell ref="A3:O3"/>
    <mergeCell ref="A4:O4"/>
    <mergeCell ref="A5:O5"/>
    <mergeCell ref="E96:G96"/>
    <mergeCell ref="E97:G97"/>
    <mergeCell ref="D87:E87"/>
    <mergeCell ref="A6:O6"/>
    <mergeCell ref="E93:G93"/>
    <mergeCell ref="I89:K89"/>
    <mergeCell ref="I90:K90"/>
  </mergeCells>
  <pageMargins left="1.9685039370078741" right="1.3779527559055118" top="0.74803149606299213" bottom="0.74803149606299213" header="0.31496062992125984" footer="0.31496062992125984"/>
  <pageSetup paperSize="5" scale="71" orientation="landscape" r:id="rId1"/>
  <rowBreaks count="1" manualBreakCount="1">
    <brk id="6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Normal="100" workbookViewId="0">
      <selection activeCell="P9" sqref="P9"/>
    </sheetView>
  </sheetViews>
  <sheetFormatPr baseColWidth="10" defaultColWidth="9.140625" defaultRowHeight="15" x14ac:dyDescent="0.25"/>
  <cols>
    <col min="1" max="1" width="49.7109375" customWidth="1"/>
    <col min="2" max="2" width="16.28515625" hidden="1" customWidth="1"/>
    <col min="3" max="3" width="16.7109375" customWidth="1"/>
    <col min="4" max="4" width="0.42578125" hidden="1" customWidth="1"/>
    <col min="5" max="5" width="0.85546875" hidden="1" customWidth="1"/>
    <col min="6" max="6" width="7.140625" hidden="1" customWidth="1"/>
    <col min="7" max="12" width="7.7109375" hidden="1" customWidth="1"/>
    <col min="13" max="13" width="5" hidden="1" customWidth="1"/>
    <col min="14" max="14" width="0.28515625" customWidth="1"/>
    <col min="15" max="15" width="15.57031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"/>
      <c r="R1" s="2"/>
    </row>
    <row r="2" spans="1:29" ht="18.75" customHeight="1" x14ac:dyDescent="0.25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3"/>
      <c r="R2" s="4"/>
    </row>
    <row r="3" spans="1:29" ht="18.75" customHeight="1" x14ac:dyDescent="0.25">
      <c r="A3" s="169" t="s">
        <v>108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5"/>
      <c r="R3" s="4"/>
    </row>
    <row r="4" spans="1:29" ht="15.75" customHeight="1" x14ac:dyDescent="0.25">
      <c r="A4" s="170" t="s">
        <v>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6"/>
      <c r="R4" s="4"/>
    </row>
    <row r="5" spans="1:29" ht="15.75" x14ac:dyDescent="0.25">
      <c r="A5" s="170" t="s">
        <v>106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6"/>
      <c r="R5" s="4"/>
    </row>
    <row r="6" spans="1:29" ht="16.5" thickBot="1" x14ac:dyDescent="0.3">
      <c r="A6" s="164" t="s">
        <v>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7"/>
      <c r="R6" s="4"/>
    </row>
    <row r="7" spans="1:29" ht="24.75" customHeight="1" x14ac:dyDescent="0.25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92459235.950000003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4">
        <f t="shared" si="1"/>
        <v>79333636.670000002</v>
      </c>
      <c r="P10" s="12"/>
    </row>
    <row r="11" spans="1:29" x14ac:dyDescent="0.25">
      <c r="A11" s="29" t="s">
        <v>22</v>
      </c>
      <c r="B11" s="32"/>
      <c r="C11" s="30">
        <v>1225400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1225400</v>
      </c>
      <c r="P11" s="14"/>
    </row>
    <row r="12" spans="1:29" x14ac:dyDescent="0.25">
      <c r="A12" s="29" t="s">
        <v>23</v>
      </c>
      <c r="B12" s="32"/>
      <c r="C12" s="30">
        <v>0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4">
        <f t="shared" si="1"/>
        <v>11900199.279999999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8">
        <f t="shared" si="1"/>
        <v>2494300.2999999998</v>
      </c>
      <c r="P15" s="17"/>
    </row>
    <row r="16" spans="1:29" x14ac:dyDescent="0.25">
      <c r="A16" s="29" t="s">
        <v>27</v>
      </c>
      <c r="B16" s="32"/>
      <c r="C16" s="30">
        <v>205835.68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4">
        <f t="shared" si="1"/>
        <v>205835.68</v>
      </c>
      <c r="P16" s="15"/>
    </row>
    <row r="17" spans="1:16" x14ac:dyDescent="0.25">
      <c r="A17" s="29" t="s">
        <v>28</v>
      </c>
      <c r="B17" s="32"/>
      <c r="C17" s="30">
        <v>795900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4">
        <f t="shared" si="1"/>
        <v>795900</v>
      </c>
      <c r="P17" s="15"/>
    </row>
    <row r="18" spans="1:16" x14ac:dyDescent="0.25">
      <c r="A18" s="29" t="s">
        <v>29</v>
      </c>
      <c r="B18" s="32"/>
      <c r="C18" s="30">
        <v>158700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4">
        <f t="shared" si="1"/>
        <v>158700</v>
      </c>
      <c r="P18" s="15"/>
    </row>
    <row r="19" spans="1:16" x14ac:dyDescent="0.25">
      <c r="A19" s="29" t="s">
        <v>30</v>
      </c>
      <c r="B19" s="32"/>
      <c r="C19" s="30"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4">
        <f t="shared" si="1"/>
        <v>0</v>
      </c>
      <c r="P19" s="15"/>
    </row>
    <row r="20" spans="1:16" x14ac:dyDescent="0.25">
      <c r="A20" s="29" t="s">
        <v>31</v>
      </c>
      <c r="B20" s="32"/>
      <c r="C20" s="30">
        <v>40000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4">
        <f t="shared" si="1"/>
        <v>40000</v>
      </c>
      <c r="P20" s="15"/>
    </row>
    <row r="21" spans="1:16" x14ac:dyDescent="0.25">
      <c r="A21" s="29" t="s">
        <v>32</v>
      </c>
      <c r="B21" s="32"/>
      <c r="C21" s="30">
        <v>1034159.8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4">
        <f t="shared" si="1"/>
        <v>1034159.8</v>
      </c>
      <c r="P21" s="15"/>
    </row>
    <row r="22" spans="1:16" ht="22.5" x14ac:dyDescent="0.25">
      <c r="A22" s="29" t="s">
        <v>33</v>
      </c>
      <c r="B22" s="32"/>
      <c r="C22" s="30">
        <v>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4">
        <f t="shared" si="1"/>
        <v>0</v>
      </c>
      <c r="P22" s="15"/>
    </row>
    <row r="23" spans="1:16" x14ac:dyDescent="0.25">
      <c r="A23" s="29" t="s">
        <v>34</v>
      </c>
      <c r="B23" s="32"/>
      <c r="C23" s="30">
        <v>259704.82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4">
        <f t="shared" si="1"/>
        <v>259704.82</v>
      </c>
      <c r="P23" s="15"/>
    </row>
    <row r="24" spans="1:16" x14ac:dyDescent="0.25">
      <c r="A24" s="29" t="s">
        <v>35</v>
      </c>
      <c r="B24" s="32"/>
      <c r="C24" s="30">
        <v>0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4">
        <f t="shared" si="1"/>
        <v>0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8">
        <f t="shared" si="1"/>
        <v>29983.9</v>
      </c>
      <c r="P25" s="17"/>
    </row>
    <row r="26" spans="1:16" x14ac:dyDescent="0.25">
      <c r="A26" s="29" t="s">
        <v>37</v>
      </c>
      <c r="B26" s="32"/>
      <c r="C26" s="30">
        <v>29983.9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4">
        <f t="shared" si="1"/>
        <v>29983.9</v>
      </c>
      <c r="P26" s="15"/>
    </row>
    <row r="27" spans="1:16" x14ac:dyDescent="0.25">
      <c r="A27" s="29" t="s">
        <v>38</v>
      </c>
      <c r="B27" s="32"/>
      <c r="C27" s="30">
        <v>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4">
        <f t="shared" si="1"/>
        <v>0</v>
      </c>
      <c r="P27" s="15"/>
    </row>
    <row r="28" spans="1:16" x14ac:dyDescent="0.25">
      <c r="A28" s="29" t="s">
        <v>39</v>
      </c>
      <c r="B28" s="32"/>
      <c r="C28" s="30">
        <v>0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4">
        <f t="shared" si="1"/>
        <v>0</v>
      </c>
      <c r="P28" s="15"/>
    </row>
    <row r="29" spans="1:16" x14ac:dyDescent="0.25">
      <c r="A29" s="29" t="s">
        <v>40</v>
      </c>
      <c r="B29" s="32"/>
      <c r="C29" s="30">
        <v>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4">
        <f t="shared" si="1"/>
        <v>0</v>
      </c>
      <c r="P29" s="15"/>
    </row>
    <row r="30" spans="1:16" s="18" customFormat="1" x14ac:dyDescent="0.25">
      <c r="A30" s="35" t="s">
        <v>41</v>
      </c>
      <c r="B30" s="36"/>
      <c r="C30" s="30">
        <v>0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4">
        <f t="shared" si="1"/>
        <v>0</v>
      </c>
      <c r="P30" s="15"/>
    </row>
    <row r="31" spans="1:16" x14ac:dyDescent="0.25">
      <c r="A31" s="29" t="s">
        <v>42</v>
      </c>
      <c r="B31" s="32"/>
      <c r="C31" s="30">
        <v>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4">
        <f t="shared" si="1"/>
        <v>0</v>
      </c>
      <c r="P31" s="15"/>
    </row>
    <row r="32" spans="1:16" ht="22.5" x14ac:dyDescent="0.25">
      <c r="A32" s="29" t="s">
        <v>43</v>
      </c>
      <c r="B32" s="32"/>
      <c r="C32" s="30">
        <v>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4">
        <f t="shared" si="1"/>
        <v>0</v>
      </c>
      <c r="P32" s="15"/>
    </row>
    <row r="33" spans="1:16" ht="22.5" x14ac:dyDescent="0.25">
      <c r="A33" s="29" t="s">
        <v>44</v>
      </c>
      <c r="B33" s="32"/>
      <c r="C33" s="30"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/>
      <c r="D34" s="30"/>
      <c r="E34" s="30"/>
      <c r="F34" s="30"/>
      <c r="G34" s="30"/>
      <c r="H34" s="30"/>
      <c r="I34" s="30"/>
      <c r="J34" s="30"/>
      <c r="K34" s="34"/>
      <c r="L34" s="34"/>
      <c r="M34" s="34"/>
      <c r="N34" s="34"/>
      <c r="O34" s="34">
        <f t="shared" si="1"/>
        <v>0</v>
      </c>
      <c r="P34" s="15"/>
    </row>
    <row r="35" spans="1:16" x14ac:dyDescent="0.25">
      <c r="A35" s="25" t="s">
        <v>46</v>
      </c>
      <c r="B35" s="32"/>
      <c r="C35" s="27">
        <f t="shared" ref="C35" si="2">+C36+C37+C38+C39+C40+C41+C42</f>
        <v>0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8">
        <f t="shared" si="1"/>
        <v>0</v>
      </c>
      <c r="P35" s="17"/>
    </row>
    <row r="36" spans="1:16" x14ac:dyDescent="0.25">
      <c r="A36" s="29" t="s">
        <v>47</v>
      </c>
      <c r="B36" s="32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4">
        <f t="shared" si="1"/>
        <v>0</v>
      </c>
      <c r="P36" s="15"/>
    </row>
    <row r="37" spans="1:16" ht="22.5" x14ac:dyDescent="0.25">
      <c r="A37" s="29" t="s">
        <v>48</v>
      </c>
      <c r="B37" s="32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x14ac:dyDescent="0.25">
      <c r="A41" s="29" t="s">
        <v>52</v>
      </c>
      <c r="B41" s="32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4">
        <f t="shared" si="1"/>
        <v>0</v>
      </c>
      <c r="P41" s="15"/>
    </row>
    <row r="42" spans="1:16" ht="22.5" x14ac:dyDescent="0.25">
      <c r="A42" s="29" t="s">
        <v>53</v>
      </c>
      <c r="B42" s="32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>+C44+C45+C46+C47+C48+C49+C50</f>
        <v>0</v>
      </c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x14ac:dyDescent="0.25">
      <c r="A44" s="29" t="s">
        <v>55</v>
      </c>
      <c r="B44" s="32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x14ac:dyDescent="0.25">
      <c r="A49" s="29" t="s">
        <v>60</v>
      </c>
      <c r="B49" s="32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8">
        <f t="shared" si="1"/>
        <v>0</v>
      </c>
      <c r="P51" s="17"/>
    </row>
    <row r="52" spans="1:16" x14ac:dyDescent="0.25">
      <c r="A52" s="29" t="s">
        <v>63</v>
      </c>
      <c r="B52" s="32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4">
        <f t="shared" si="1"/>
        <v>0</v>
      </c>
      <c r="P52" s="15"/>
    </row>
    <row r="53" spans="1:16" x14ac:dyDescent="0.25">
      <c r="A53" s="29" t="s">
        <v>64</v>
      </c>
      <c r="B53" s="32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x14ac:dyDescent="0.25">
      <c r="A54" s="29" t="s">
        <v>65</v>
      </c>
      <c r="B54" s="32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x14ac:dyDescent="0.25">
      <c r="A55" s="29" t="s">
        <v>66</v>
      </c>
      <c r="B55" s="32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x14ac:dyDescent="0.25">
      <c r="A56" s="29" t="s">
        <v>67</v>
      </c>
      <c r="B56" s="32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8">
        <f t="shared" si="1"/>
        <v>0</v>
      </c>
      <c r="P61" s="17"/>
    </row>
    <row r="62" spans="1:16" x14ac:dyDescent="0.25">
      <c r="A62" s="29" t="s">
        <v>73</v>
      </c>
      <c r="B62" s="32"/>
      <c r="C62" s="30">
        <v>0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4">
        <f t="shared" si="1"/>
        <v>0</v>
      </c>
      <c r="P62" s="15"/>
    </row>
    <row r="63" spans="1:16" x14ac:dyDescent="0.25">
      <c r="A63" s="29" t="s">
        <v>74</v>
      </c>
      <c r="B63" s="32"/>
      <c r="C63" s="30">
        <v>0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x14ac:dyDescent="0.25">
      <c r="A64" s="29" t="s">
        <v>75</v>
      </c>
      <c r="B64" s="32"/>
      <c r="C64" s="30">
        <v>0</v>
      </c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22.5" x14ac:dyDescent="0.25">
      <c r="A65" s="29" t="s">
        <v>76</v>
      </c>
      <c r="B65" s="32"/>
      <c r="C65" s="30">
        <v>0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x14ac:dyDescent="0.25">
      <c r="A66" s="25" t="s">
        <v>77</v>
      </c>
      <c r="B66" s="32"/>
      <c r="C66" s="27">
        <f>+C67+C68</f>
        <v>0</v>
      </c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3">+C9+C15+C25+C35+C43+C51+C61+C66+C69</f>
        <v>94983520.150000006</v>
      </c>
      <c r="D73" s="47">
        <f t="shared" si="3"/>
        <v>0</v>
      </c>
      <c r="E73" s="47">
        <f t="shared" si="3"/>
        <v>0</v>
      </c>
      <c r="F73" s="47">
        <f t="shared" si="3"/>
        <v>0</v>
      </c>
      <c r="G73" s="47">
        <f t="shared" si="3"/>
        <v>0</v>
      </c>
      <c r="H73" s="47">
        <f t="shared" si="3"/>
        <v>0</v>
      </c>
      <c r="I73" s="47">
        <f t="shared" si="3"/>
        <v>0</v>
      </c>
      <c r="J73" s="47">
        <f t="shared" si="3"/>
        <v>0</v>
      </c>
      <c r="K73" s="47">
        <f t="shared" si="3"/>
        <v>0</v>
      </c>
      <c r="L73" s="47">
        <f t="shared" si="3"/>
        <v>0</v>
      </c>
      <c r="M73" s="47">
        <f t="shared" si="3"/>
        <v>0</v>
      </c>
      <c r="N73" s="47">
        <f t="shared" si="3"/>
        <v>0</v>
      </c>
      <c r="O73" s="47">
        <f t="shared" ref="O73:O84" si="4">+C73+D73+E73+F73+G73+H73+I73+J73+K73+L73+M73+N73</f>
        <v>94983520.150000006</v>
      </c>
      <c r="P73" s="19"/>
    </row>
    <row r="74" spans="1:17" s="21" customFormat="1" x14ac:dyDescent="0.25">
      <c r="A74" s="48"/>
      <c r="B74" s="49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4"/>
        <v>0</v>
      </c>
      <c r="P74" s="20"/>
    </row>
    <row r="75" spans="1:17" s="21" customFormat="1" x14ac:dyDescent="0.25">
      <c r="A75" s="50" t="s">
        <v>85</v>
      </c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4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4"/>
        <v>0</v>
      </c>
      <c r="P76" s="17"/>
    </row>
    <row r="77" spans="1:17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4"/>
        <v>0</v>
      </c>
      <c r="P77" s="15"/>
    </row>
    <row r="78" spans="1:17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4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4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4"/>
        <v>0</v>
      </c>
      <c r="P80" s="15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4"/>
        <v>0</v>
      </c>
      <c r="P81" s="15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4"/>
        <v>0</v>
      </c>
      <c r="P82" s="17"/>
    </row>
    <row r="83" spans="1:17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4"/>
        <v>0</v>
      </c>
      <c r="P83" s="15"/>
    </row>
    <row r="84" spans="1:17" x14ac:dyDescent="0.25">
      <c r="A84" s="45" t="s">
        <v>94</v>
      </c>
      <c r="B84" s="46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4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5">+C73+C76+C79+C82</f>
        <v>94983520.150000006</v>
      </c>
      <c r="D85" s="55">
        <f t="shared" si="5"/>
        <v>0</v>
      </c>
      <c r="E85" s="55">
        <f t="shared" si="5"/>
        <v>0</v>
      </c>
      <c r="F85" s="55">
        <f t="shared" si="5"/>
        <v>0</v>
      </c>
      <c r="G85" s="55">
        <f t="shared" si="5"/>
        <v>0</v>
      </c>
      <c r="H85" s="55">
        <f t="shared" si="5"/>
        <v>0</v>
      </c>
      <c r="I85" s="55">
        <f t="shared" si="5"/>
        <v>0</v>
      </c>
      <c r="J85" s="55">
        <f t="shared" si="5"/>
        <v>0</v>
      </c>
      <c r="K85" s="55">
        <f t="shared" si="5"/>
        <v>0</v>
      </c>
      <c r="L85" s="55">
        <f t="shared" si="5"/>
        <v>0</v>
      </c>
      <c r="M85" s="55">
        <f t="shared" si="5"/>
        <v>0</v>
      </c>
      <c r="N85" s="55">
        <f t="shared" si="5"/>
        <v>0</v>
      </c>
      <c r="O85" s="55">
        <f>+C85+D85+E85+F85+G85+H85+I85+J85+K85+L85+M85+N85</f>
        <v>94983520.150000006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G87" s="60"/>
      <c r="H87" s="60"/>
      <c r="L87" s="82"/>
      <c r="M87" s="60"/>
      <c r="N87" s="60"/>
      <c r="O87" s="60"/>
      <c r="P87" s="61" t="s">
        <v>97</v>
      </c>
      <c r="Q87" s="61"/>
    </row>
    <row r="88" spans="1:17" x14ac:dyDescent="0.25">
      <c r="A88" s="58"/>
      <c r="B88" s="59"/>
      <c r="C88" s="56"/>
      <c r="G88" s="60"/>
      <c r="H88" s="60"/>
      <c r="L88" s="82"/>
      <c r="M88" s="60"/>
      <c r="N88" s="60"/>
      <c r="O88" s="60"/>
      <c r="P88" s="61"/>
      <c r="Q88" s="61"/>
    </row>
    <row r="89" spans="1:17" x14ac:dyDescent="0.25">
      <c r="A89" s="63"/>
      <c r="B89" s="59"/>
      <c r="C89" s="82"/>
      <c r="G89" s="82"/>
      <c r="H89" s="82"/>
      <c r="L89" s="64"/>
      <c r="M89" s="82"/>
      <c r="N89" s="82"/>
      <c r="O89" s="165"/>
      <c r="P89" s="165"/>
      <c r="Q89" s="165"/>
    </row>
    <row r="90" spans="1:17" x14ac:dyDescent="0.25">
      <c r="A90" s="65" t="s">
        <v>103</v>
      </c>
      <c r="B90" s="66"/>
      <c r="C90" s="56"/>
      <c r="G90" s="64"/>
      <c r="H90" s="64"/>
      <c r="L90" s="67"/>
      <c r="M90" s="64"/>
      <c r="N90" s="64"/>
      <c r="O90" s="166" t="s">
        <v>98</v>
      </c>
      <c r="P90" s="166"/>
      <c r="Q90" s="166"/>
    </row>
    <row r="91" spans="1:17" s="24" customFormat="1" ht="15" customHeight="1" x14ac:dyDescent="0.25">
      <c r="A91" s="68" t="s">
        <v>104</v>
      </c>
      <c r="B91" s="69"/>
      <c r="C91" s="56"/>
      <c r="G91" s="67"/>
      <c r="H91" s="67"/>
      <c r="L91" s="67"/>
      <c r="M91" s="67"/>
      <c r="N91" s="67"/>
      <c r="O91" s="67"/>
      <c r="P91" s="67" t="s">
        <v>99</v>
      </c>
      <c r="Q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86" t="s">
        <v>107</v>
      </c>
      <c r="D93" s="86"/>
      <c r="E93" s="86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84" t="s">
        <v>101</v>
      </c>
      <c r="D96" s="84"/>
      <c r="E96" s="84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85" t="s">
        <v>102</v>
      </c>
      <c r="D97" s="85"/>
      <c r="E97" s="85"/>
      <c r="H97" s="57"/>
      <c r="I97" s="74"/>
      <c r="J97" s="74"/>
      <c r="K97" s="74"/>
      <c r="L97" s="74"/>
      <c r="M97" s="74"/>
      <c r="N97" s="74"/>
      <c r="O97" s="74"/>
    </row>
  </sheetData>
  <mergeCells count="8">
    <mergeCell ref="A6:O6"/>
    <mergeCell ref="O89:Q89"/>
    <mergeCell ref="O90:Q90"/>
    <mergeCell ref="A1:O1"/>
    <mergeCell ref="A2:O2"/>
    <mergeCell ref="A3:O3"/>
    <mergeCell ref="A4:O4"/>
    <mergeCell ref="A5:O5"/>
  </mergeCells>
  <pageMargins left="1.9685039370078741" right="1.3779527559055118" top="0.74803149606299213" bottom="0.74803149606299213" header="0.31496062992125984" footer="0.31496062992125984"/>
  <pageSetup scale="59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Normal="100" workbookViewId="0">
      <selection activeCell="P6" sqref="P6"/>
    </sheetView>
  </sheetViews>
  <sheetFormatPr baseColWidth="10" defaultColWidth="9.140625" defaultRowHeight="15" x14ac:dyDescent="0.25"/>
  <cols>
    <col min="1" max="1" width="49.7109375" customWidth="1"/>
    <col min="2" max="2" width="16.28515625" hidden="1" customWidth="1"/>
    <col min="3" max="3" width="11.7109375" customWidth="1"/>
    <col min="4" max="5" width="12.28515625" bestFit="1" customWidth="1"/>
    <col min="6" max="6" width="6.28515625" hidden="1" customWidth="1"/>
    <col min="7" max="8" width="6.42578125" hidden="1" customWidth="1"/>
    <col min="9" max="9" width="8.28515625" hidden="1" customWidth="1"/>
    <col min="10" max="10" width="5.7109375" hidden="1" customWidth="1"/>
    <col min="11" max="11" width="7.140625" hidden="1" customWidth="1"/>
    <col min="12" max="12" width="3.28515625" hidden="1" customWidth="1"/>
    <col min="13" max="13" width="6.85546875" hidden="1" customWidth="1"/>
    <col min="14" max="14" width="11.85546875" hidden="1" customWidth="1"/>
    <col min="15" max="15" width="12.28515625" style="21" bestFit="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"/>
      <c r="R1" s="2"/>
    </row>
    <row r="2" spans="1:29" ht="18.75" customHeight="1" x14ac:dyDescent="0.25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3"/>
      <c r="R2" s="4"/>
    </row>
    <row r="3" spans="1:29" ht="18.75" customHeight="1" x14ac:dyDescent="0.25">
      <c r="A3" s="169" t="s">
        <v>108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5"/>
      <c r="R3" s="4"/>
    </row>
    <row r="4" spans="1:29" ht="15.75" customHeight="1" x14ac:dyDescent="0.25">
      <c r="A4" s="170" t="s">
        <v>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6"/>
      <c r="R4" s="4"/>
    </row>
    <row r="5" spans="1:29" ht="15.75" x14ac:dyDescent="0.25">
      <c r="A5" s="170" t="s">
        <v>109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6"/>
      <c r="R5" s="4"/>
    </row>
    <row r="6" spans="1:29" ht="16.5" thickBot="1" x14ac:dyDescent="0.3">
      <c r="A6" s="164" t="s">
        <v>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354018686.19999993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/>
      <c r="G10" s="31"/>
      <c r="H10" s="31"/>
      <c r="I10" s="31"/>
      <c r="J10" s="31"/>
      <c r="K10" s="31"/>
      <c r="L10" s="31"/>
      <c r="M10" s="31"/>
      <c r="N10" s="31"/>
      <c r="O10" s="34">
        <f t="shared" si="1"/>
        <v>240054730.75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/>
      <c r="G11" s="31"/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77962775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/>
      <c r="G12" s="30"/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/>
      <c r="G13" s="30"/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/>
      <c r="G14" s="30"/>
      <c r="H14" s="30"/>
      <c r="I14" s="30"/>
      <c r="J14" s="30"/>
      <c r="K14" s="30"/>
      <c r="L14" s="30"/>
      <c r="M14" s="30"/>
      <c r="N14" s="30"/>
      <c r="O14" s="34">
        <f t="shared" si="1"/>
        <v>36001180.450000003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>
        <f>+D16+D17+D18+D19+D20+D21+D22+D23+D24</f>
        <v>11497467.190000001</v>
      </c>
      <c r="E15" s="27">
        <f>+E16+E17+E18+E19+E20+E21+E22+E23+E24</f>
        <v>17422239.109999999</v>
      </c>
      <c r="F15" s="27"/>
      <c r="G15" s="27"/>
      <c r="H15" s="27"/>
      <c r="I15" s="27"/>
      <c r="J15" s="27"/>
      <c r="K15" s="27"/>
      <c r="L15" s="27"/>
      <c r="M15" s="27"/>
      <c r="N15" s="27"/>
      <c r="O15" s="28">
        <f t="shared" si="1"/>
        <v>31414006.600000001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/>
      <c r="G16" s="30"/>
      <c r="H16" s="30"/>
      <c r="I16" s="30"/>
      <c r="J16" s="30"/>
      <c r="K16" s="30"/>
      <c r="L16" s="30"/>
      <c r="M16" s="30"/>
      <c r="N16" s="30"/>
      <c r="O16" s="34">
        <f t="shared" si="1"/>
        <v>3764386.3899999997</v>
      </c>
      <c r="P16" s="15"/>
    </row>
    <row r="17" spans="1:16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/>
      <c r="G17" s="30"/>
      <c r="H17" s="30"/>
      <c r="I17" s="30"/>
      <c r="J17" s="30"/>
      <c r="K17" s="30"/>
      <c r="L17" s="30"/>
      <c r="M17" s="30"/>
      <c r="N17" s="30"/>
      <c r="O17" s="34">
        <f t="shared" si="1"/>
        <v>9610671.4400000013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/>
      <c r="G18" s="30"/>
      <c r="H18" s="30"/>
      <c r="I18" s="30"/>
      <c r="J18" s="30"/>
      <c r="K18" s="30"/>
      <c r="L18" s="30"/>
      <c r="M18" s="30"/>
      <c r="N18" s="30"/>
      <c r="O18" s="34">
        <f t="shared" si="1"/>
        <v>470100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/>
      <c r="G19" s="30"/>
      <c r="H19" s="30"/>
      <c r="I19" s="30"/>
      <c r="J19" s="30"/>
      <c r="K19" s="30"/>
      <c r="L19" s="30"/>
      <c r="M19" s="30"/>
      <c r="N19" s="30"/>
      <c r="O19" s="34">
        <f t="shared" si="1"/>
        <v>0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/>
      <c r="G20" s="30"/>
      <c r="H20" s="30"/>
      <c r="I20" s="30"/>
      <c r="J20" s="30"/>
      <c r="K20" s="30"/>
      <c r="L20" s="30"/>
      <c r="M20" s="30"/>
      <c r="N20" s="30"/>
      <c r="O20" s="34">
        <f t="shared" si="1"/>
        <v>2607786.36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/>
      <c r="G21" s="30"/>
      <c r="H21" s="30"/>
      <c r="I21" s="30"/>
      <c r="J21" s="30"/>
      <c r="K21" s="30"/>
      <c r="L21" s="30"/>
      <c r="M21" s="30"/>
      <c r="N21" s="30"/>
      <c r="O21" s="34">
        <f t="shared" si="1"/>
        <v>4246525.04</v>
      </c>
      <c r="P21" s="15"/>
    </row>
    <row r="22" spans="1:16" ht="22.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/>
      <c r="G22" s="30"/>
      <c r="H22" s="30"/>
      <c r="I22" s="30"/>
      <c r="J22" s="30"/>
      <c r="K22" s="30"/>
      <c r="L22" s="30"/>
      <c r="M22" s="30"/>
      <c r="N22" s="30"/>
      <c r="O22" s="34">
        <f t="shared" si="1"/>
        <v>532315.83000000007</v>
      </c>
      <c r="P22" s="15"/>
    </row>
    <row r="23" spans="1:16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/>
      <c r="G23" s="30"/>
      <c r="H23" s="30"/>
      <c r="I23" s="30"/>
      <c r="J23" s="30"/>
      <c r="K23" s="30"/>
      <c r="L23" s="30"/>
      <c r="M23" s="30"/>
      <c r="N23" s="30"/>
      <c r="O23" s="34">
        <f t="shared" si="1"/>
        <v>7456585.7599999998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/>
      <c r="G24" s="30"/>
      <c r="H24" s="30"/>
      <c r="I24" s="30"/>
      <c r="J24" s="30"/>
      <c r="K24" s="30"/>
      <c r="L24" s="30"/>
      <c r="M24" s="30"/>
      <c r="N24" s="30"/>
      <c r="O24" s="34">
        <f t="shared" si="1"/>
        <v>2725635.7800000003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>
        <f>+D26+D27+D28+D29+D30+D31+D32+D33+D34</f>
        <v>156374.81</v>
      </c>
      <c r="E25" s="27">
        <f>+E26+E27+E28+E29+E30+E31+E32+E33+E34</f>
        <v>2583999.92</v>
      </c>
      <c r="F25" s="27"/>
      <c r="G25" s="27"/>
      <c r="H25" s="27"/>
      <c r="I25" s="27"/>
      <c r="J25" s="27"/>
      <c r="K25" s="27"/>
      <c r="L25" s="27"/>
      <c r="M25" s="27"/>
      <c r="N25" s="27"/>
      <c r="O25" s="28">
        <f t="shared" si="1"/>
        <v>2770358.63</v>
      </c>
      <c r="P25" s="17"/>
    </row>
    <row r="26" spans="1:16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/>
      <c r="G26" s="30"/>
      <c r="H26" s="30"/>
      <c r="I26" s="30"/>
      <c r="J26" s="30"/>
      <c r="K26" s="30"/>
      <c r="L26" s="30"/>
      <c r="M26" s="30"/>
      <c r="N26" s="30"/>
      <c r="O26" s="34">
        <f t="shared" si="1"/>
        <v>542448.18999999994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/>
      <c r="G27" s="30"/>
      <c r="H27" s="30"/>
      <c r="I27" s="30"/>
      <c r="J27" s="30"/>
      <c r="K27" s="30"/>
      <c r="L27" s="30"/>
      <c r="M27" s="30"/>
      <c r="N27" s="30"/>
      <c r="O27" s="34">
        <f t="shared" si="1"/>
        <v>32005.82</v>
      </c>
      <c r="P27" s="15"/>
    </row>
    <row r="28" spans="1:16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/>
      <c r="G28" s="30"/>
      <c r="H28" s="30"/>
      <c r="I28" s="30"/>
      <c r="J28" s="30"/>
      <c r="K28" s="30"/>
      <c r="L28" s="30"/>
      <c r="M28" s="30"/>
      <c r="N28" s="30"/>
      <c r="O28" s="34">
        <f t="shared" si="1"/>
        <v>396899.94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30"/>
      <c r="G29" s="30"/>
      <c r="H29" s="30"/>
      <c r="I29" s="30"/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/>
      <c r="G30" s="30"/>
      <c r="H30" s="30"/>
      <c r="I30" s="30"/>
      <c r="J30" s="30"/>
      <c r="K30" s="30"/>
      <c r="L30" s="30"/>
      <c r="M30" s="30"/>
      <c r="N30" s="30"/>
      <c r="O30" s="34">
        <f t="shared" si="1"/>
        <v>135196.09</v>
      </c>
      <c r="P30" s="15"/>
    </row>
    <row r="31" spans="1:16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/>
      <c r="G31" s="30"/>
      <c r="H31" s="30"/>
      <c r="I31" s="30"/>
      <c r="J31" s="30"/>
      <c r="K31" s="30"/>
      <c r="L31" s="30"/>
      <c r="M31" s="30"/>
      <c r="N31" s="30"/>
      <c r="O31" s="34">
        <f t="shared" si="1"/>
        <v>3695.76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/>
      <c r="G32" s="30"/>
      <c r="H32" s="30"/>
      <c r="I32" s="30"/>
      <c r="J32" s="30"/>
      <c r="K32" s="30"/>
      <c r="L32" s="30"/>
      <c r="M32" s="30"/>
      <c r="N32" s="30"/>
      <c r="O32" s="34">
        <f t="shared" si="1"/>
        <v>1324992.3999999999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/>
      <c r="G33" s="30"/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/>
      <c r="G34" s="30"/>
      <c r="H34" s="30"/>
      <c r="I34" s="30"/>
      <c r="J34" s="30"/>
      <c r="K34" s="34"/>
      <c r="L34" s="34"/>
      <c r="M34" s="34"/>
      <c r="N34" s="34"/>
      <c r="O34" s="34">
        <f t="shared" si="1"/>
        <v>187671.63</v>
      </c>
      <c r="P34" s="15"/>
    </row>
    <row r="35" spans="1:16" x14ac:dyDescent="0.25">
      <c r="A35" s="25" t="s">
        <v>46</v>
      </c>
      <c r="B35" s="32"/>
      <c r="C35" s="27">
        <f t="shared" ref="C35:E35" si="2">+C36+C37+C38+C39+C40+C41+C42</f>
        <v>0</v>
      </c>
      <c r="D35" s="27">
        <f t="shared" si="2"/>
        <v>1754984.3599999999</v>
      </c>
      <c r="E35" s="27">
        <f t="shared" si="2"/>
        <v>803000</v>
      </c>
      <c r="F35" s="27"/>
      <c r="G35" s="27"/>
      <c r="H35" s="27"/>
      <c r="I35" s="27"/>
      <c r="J35" s="27"/>
      <c r="K35" s="27"/>
      <c r="L35" s="27"/>
      <c r="M35" s="27"/>
      <c r="N35" s="27"/>
      <c r="O35" s="28">
        <f t="shared" si="1"/>
        <v>2557984.36</v>
      </c>
      <c r="P35" s="17"/>
    </row>
    <row r="36" spans="1:16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/>
      <c r="G36" s="30"/>
      <c r="H36" s="30"/>
      <c r="I36" s="30"/>
      <c r="J36" s="30"/>
      <c r="K36" s="30"/>
      <c r="L36" s="30"/>
      <c r="M36" s="30"/>
      <c r="N36" s="30"/>
      <c r="O36" s="34">
        <f t="shared" si="1"/>
        <v>2409000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/>
      <c r="G37" s="30"/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/>
      <c r="G38" s="30"/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/>
      <c r="G39" s="30"/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/>
      <c r="G40" s="30"/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/>
      <c r="G41" s="30"/>
      <c r="H41" s="30"/>
      <c r="I41" s="30"/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/>
      <c r="G42" s="30"/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>+C44+C45+C46+C47+C48+C49+C50</f>
        <v>0</v>
      </c>
      <c r="D43" s="27">
        <f>+D44+D45+D46+D47+D48+D49+D50</f>
        <v>0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/>
      <c r="G44" s="30"/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/>
      <c r="G45" s="30"/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/>
      <c r="G46" s="39"/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/>
      <c r="G47" s="43"/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/>
      <c r="G48" s="30"/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/>
      <c r="G49" s="30"/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/>
      <c r="G50" s="30"/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>
        <f>+D52+D53+D54+D55+D56+D57+D58+D59+D60</f>
        <v>0</v>
      </c>
      <c r="E51" s="27">
        <f>+E52+E53+E54+E55+E56+E57+E58+E59+E60</f>
        <v>42890</v>
      </c>
      <c r="F51" s="27"/>
      <c r="G51" s="27"/>
      <c r="H51" s="27"/>
      <c r="I51" s="27"/>
      <c r="J51" s="27"/>
      <c r="K51" s="27"/>
      <c r="L51" s="27"/>
      <c r="M51" s="27"/>
      <c r="N51" s="27"/>
      <c r="O51" s="28">
        <f t="shared" si="1"/>
        <v>42890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/>
      <c r="G52" s="30"/>
      <c r="H52" s="30"/>
      <c r="I52" s="30"/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/>
      <c r="G53" s="30"/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/>
      <c r="G54" s="30"/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/>
      <c r="G55" s="30"/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/>
      <c r="G56" s="30"/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/>
      <c r="G57" s="30"/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/>
      <c r="G58" s="30"/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/>
      <c r="G59" s="30"/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/>
      <c r="G60" s="30"/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>+D62+D64+D63+D65</f>
        <v>0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8">
        <f t="shared" si="1"/>
        <v>0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/>
      <c r="G62" s="30"/>
      <c r="H62" s="30"/>
      <c r="I62" s="30"/>
      <c r="J62" s="30"/>
      <c r="K62" s="30"/>
      <c r="L62" s="30"/>
      <c r="M62" s="30"/>
      <c r="N62" s="30"/>
      <c r="O62" s="34">
        <f t="shared" si="1"/>
        <v>0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/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/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22.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/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x14ac:dyDescent="0.25">
      <c r="A66" s="25" t="s">
        <v>77</v>
      </c>
      <c r="B66" s="32"/>
      <c r="C66" s="27">
        <f>+C67+C68</f>
        <v>0</v>
      </c>
      <c r="D66" s="27">
        <f>+D67+D68</f>
        <v>0</v>
      </c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/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/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/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/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3">+C9+C15+C25+C35+C43+C51+C61+C66+C69</f>
        <v>94983520.150000006</v>
      </c>
      <c r="D73" s="47">
        <f t="shared" si="3"/>
        <v>106972005.3</v>
      </c>
      <c r="E73" s="47">
        <f t="shared" si="3"/>
        <v>188848400.33999994</v>
      </c>
      <c r="F73" s="47">
        <f t="shared" si="3"/>
        <v>0</v>
      </c>
      <c r="G73" s="47">
        <f t="shared" si="3"/>
        <v>0</v>
      </c>
      <c r="H73" s="47">
        <f t="shared" si="3"/>
        <v>0</v>
      </c>
      <c r="I73" s="47">
        <f t="shared" si="3"/>
        <v>0</v>
      </c>
      <c r="J73" s="47">
        <f t="shared" si="3"/>
        <v>0</v>
      </c>
      <c r="K73" s="47">
        <f t="shared" si="3"/>
        <v>0</v>
      </c>
      <c r="L73" s="47">
        <f t="shared" si="3"/>
        <v>0</v>
      </c>
      <c r="M73" s="47">
        <f t="shared" si="3"/>
        <v>0</v>
      </c>
      <c r="N73" s="47">
        <f t="shared" si="3"/>
        <v>0</v>
      </c>
      <c r="O73" s="47">
        <f t="shared" ref="O73:O84" si="4">+C73+D73+E73+F73+G73+H73+I73+J73+K73+L73+M73+N73</f>
        <v>390803925.78999996</v>
      </c>
      <c r="P73" s="19"/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4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4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4"/>
        <v>0</v>
      </c>
      <c r="P76" s="17"/>
    </row>
    <row r="77" spans="1:17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4"/>
        <v>0</v>
      </c>
      <c r="P77" s="15"/>
    </row>
    <row r="78" spans="1:17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4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4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4"/>
        <v>0</v>
      </c>
      <c r="P80" s="15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4"/>
        <v>0</v>
      </c>
      <c r="P81" s="15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4"/>
        <v>0</v>
      </c>
      <c r="P82" s="17"/>
    </row>
    <row r="83" spans="1:17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4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4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5">+C73+C76+C79+C82</f>
        <v>94983520.150000006</v>
      </c>
      <c r="D85" s="55">
        <f t="shared" si="5"/>
        <v>106972005.3</v>
      </c>
      <c r="E85" s="55">
        <f t="shared" si="5"/>
        <v>188848400.33999994</v>
      </c>
      <c r="F85" s="55">
        <f t="shared" si="5"/>
        <v>0</v>
      </c>
      <c r="G85" s="55">
        <f t="shared" si="5"/>
        <v>0</v>
      </c>
      <c r="H85" s="55">
        <f t="shared" si="5"/>
        <v>0</v>
      </c>
      <c r="I85" s="55">
        <f t="shared" si="5"/>
        <v>0</v>
      </c>
      <c r="J85" s="55">
        <f t="shared" si="5"/>
        <v>0</v>
      </c>
      <c r="K85" s="55">
        <f t="shared" si="5"/>
        <v>0</v>
      </c>
      <c r="L85" s="55">
        <f t="shared" si="5"/>
        <v>0</v>
      </c>
      <c r="M85" s="55">
        <f t="shared" si="5"/>
        <v>0</v>
      </c>
      <c r="N85" s="55">
        <f t="shared" si="5"/>
        <v>0</v>
      </c>
      <c r="O85" s="55">
        <f>+C85+D85+E85+F85+G85+H85+I85+J85+K85+L85+M85+N85</f>
        <v>390803925.78999996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D87" s="60"/>
      <c r="E87" s="61" t="s">
        <v>97</v>
      </c>
      <c r="F87" s="61"/>
      <c r="G87" s="60"/>
      <c r="H87" s="60"/>
      <c r="L87" s="89"/>
      <c r="M87" s="60"/>
      <c r="N87" s="60"/>
    </row>
    <row r="88" spans="1:17" x14ac:dyDescent="0.25">
      <c r="A88" s="58"/>
      <c r="B88" s="59"/>
      <c r="C88" s="56"/>
      <c r="D88" s="60"/>
      <c r="E88" s="61"/>
      <c r="F88" s="61"/>
      <c r="G88" s="60"/>
      <c r="H88" s="60"/>
      <c r="L88" s="89"/>
      <c r="M88" s="60"/>
      <c r="N88" s="60"/>
      <c r="O88" s="20"/>
    </row>
    <row r="89" spans="1:17" x14ac:dyDescent="0.25">
      <c r="A89" s="63"/>
      <c r="B89" s="59"/>
      <c r="C89" s="89"/>
      <c r="D89" s="165"/>
      <c r="E89" s="165"/>
      <c r="F89" s="165"/>
      <c r="G89" s="89"/>
      <c r="H89" s="89"/>
      <c r="L89" s="64"/>
      <c r="M89" s="89"/>
      <c r="N89" s="89"/>
      <c r="O89" s="94"/>
    </row>
    <row r="90" spans="1:17" x14ac:dyDescent="0.25">
      <c r="A90" s="65" t="s">
        <v>103</v>
      </c>
      <c r="B90" s="66"/>
      <c r="C90" s="56"/>
      <c r="D90" s="171" t="s">
        <v>98</v>
      </c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</row>
    <row r="91" spans="1:17" s="24" customFormat="1" ht="15" customHeight="1" x14ac:dyDescent="0.25">
      <c r="A91" s="68" t="s">
        <v>104</v>
      </c>
      <c r="B91" s="69"/>
      <c r="C91" s="56"/>
      <c r="D91" s="67"/>
      <c r="E91" s="69" t="s">
        <v>99</v>
      </c>
      <c r="F91" s="67"/>
      <c r="G91" s="67"/>
      <c r="H91" s="67"/>
      <c r="L91" s="67"/>
      <c r="M91" s="67"/>
      <c r="N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89" t="s">
        <v>107</v>
      </c>
      <c r="D93" s="89"/>
      <c r="E93" s="89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87" t="s">
        <v>101</v>
      </c>
      <c r="D96" s="87"/>
      <c r="E96" s="87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88" t="s">
        <v>102</v>
      </c>
      <c r="D97" s="88"/>
      <c r="E97" s="88"/>
      <c r="H97" s="57"/>
      <c r="I97" s="74"/>
      <c r="J97" s="74"/>
      <c r="K97" s="74"/>
      <c r="L97" s="74"/>
      <c r="M97" s="74"/>
      <c r="N97" s="74"/>
      <c r="O97" s="74"/>
    </row>
  </sheetData>
  <mergeCells count="8">
    <mergeCell ref="D90:O90"/>
    <mergeCell ref="D89:F89"/>
    <mergeCell ref="A1:O1"/>
    <mergeCell ref="A2:O2"/>
    <mergeCell ref="A3:O3"/>
    <mergeCell ref="A4:O4"/>
    <mergeCell ref="A5:O5"/>
    <mergeCell ref="A6:O6"/>
  </mergeCells>
  <pageMargins left="1.9685039370078741" right="1.3779527559055118" top="0.74803149606299213" bottom="0.74803149606299213" header="0.31496062992125984" footer="0.31496062992125984"/>
  <pageSetup scale="59" orientation="portrait" r:id="rId1"/>
  <rowBreaks count="1" manualBreakCount="1">
    <brk id="6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topLeftCell="A70" zoomScaleNormal="100" workbookViewId="0">
      <selection activeCell="D90" sqref="D90:O90"/>
    </sheetView>
  </sheetViews>
  <sheetFormatPr baseColWidth="10" defaultColWidth="9.140625" defaultRowHeight="15" x14ac:dyDescent="0.25"/>
  <cols>
    <col min="1" max="1" width="40.85546875" customWidth="1"/>
    <col min="2" max="2" width="16.28515625" hidden="1" customWidth="1"/>
    <col min="3" max="3" width="11.140625" customWidth="1"/>
    <col min="4" max="6" width="12" customWidth="1"/>
    <col min="7" max="7" width="0.140625" customWidth="1"/>
    <col min="8" max="8" width="9.85546875" hidden="1" customWidth="1"/>
    <col min="9" max="9" width="7.7109375" hidden="1" customWidth="1"/>
    <col min="10" max="10" width="9" hidden="1" customWidth="1"/>
    <col min="11" max="11" width="5.28515625" hidden="1" customWidth="1"/>
    <col min="12" max="12" width="4.42578125" hidden="1" customWidth="1"/>
    <col min="13" max="13" width="4.140625" hidden="1" customWidth="1"/>
    <col min="14" max="14" width="4.5703125" hidden="1" customWidth="1"/>
    <col min="15" max="15" width="12.1406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"/>
      <c r="R1" s="2"/>
    </row>
    <row r="2" spans="1:29" ht="18.75" customHeight="1" x14ac:dyDescent="0.25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3"/>
      <c r="R2" s="4"/>
    </row>
    <row r="3" spans="1:29" ht="18.75" customHeight="1" x14ac:dyDescent="0.25">
      <c r="A3" s="169" t="s">
        <v>108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5"/>
      <c r="R3" s="4"/>
    </row>
    <row r="4" spans="1:29" ht="15.75" customHeight="1" x14ac:dyDescent="0.25">
      <c r="A4" s="170" t="s">
        <v>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6"/>
      <c r="R4" s="4"/>
    </row>
    <row r="5" spans="1:29" ht="15.75" x14ac:dyDescent="0.25">
      <c r="A5" s="170" t="s">
        <v>110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6"/>
      <c r="R5" s="4"/>
    </row>
    <row r="6" spans="1:29" ht="16.5" thickBot="1" x14ac:dyDescent="0.3">
      <c r="A6" s="164" t="s">
        <v>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93716393.359999999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447735079.55999994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>
        <v>80413820</v>
      </c>
      <c r="G10" s="31"/>
      <c r="H10" s="31"/>
      <c r="I10" s="31"/>
      <c r="J10" s="31"/>
      <c r="K10" s="31"/>
      <c r="L10" s="31"/>
      <c r="M10" s="31"/>
      <c r="N10" s="31"/>
      <c r="O10" s="34">
        <f t="shared" si="1"/>
        <v>320468550.75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>
        <v>1240400</v>
      </c>
      <c r="G11" s="31"/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79203175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/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/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>
        <v>12062173.359999999</v>
      </c>
      <c r="G14" s="30"/>
      <c r="H14" s="30"/>
      <c r="I14" s="30"/>
      <c r="J14" s="30"/>
      <c r="K14" s="30"/>
      <c r="L14" s="30"/>
      <c r="M14" s="30"/>
      <c r="N14" s="30"/>
      <c r="O14" s="34">
        <f t="shared" si="1"/>
        <v>48063353.810000002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>
        <f>+D16+D17+D18+D19+D20+D21+D22+D23+D24</f>
        <v>11497467.190000001</v>
      </c>
      <c r="E15" s="27">
        <f>+E16+E17+E18+E19+E20+E21+E22+E23+E24</f>
        <v>17422239.109999999</v>
      </c>
      <c r="F15" s="27">
        <f>+F16+F17+F18+F19+F20+F21+F22+F23+F24</f>
        <v>8126286.6000000006</v>
      </c>
      <c r="G15" s="27"/>
      <c r="H15" s="27"/>
      <c r="I15" s="27"/>
      <c r="J15" s="27"/>
      <c r="K15" s="27"/>
      <c r="L15" s="27"/>
      <c r="M15" s="27"/>
      <c r="N15" s="27"/>
      <c r="O15" s="28">
        <f t="shared" si="1"/>
        <v>39540293.200000003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>
        <v>421514.43</v>
      </c>
      <c r="G16" s="30"/>
      <c r="H16" s="30"/>
      <c r="I16" s="30"/>
      <c r="J16" s="30"/>
      <c r="K16" s="30"/>
      <c r="L16" s="30"/>
      <c r="M16" s="30"/>
      <c r="N16" s="30"/>
      <c r="O16" s="34">
        <f t="shared" si="1"/>
        <v>4185900.82</v>
      </c>
      <c r="P16" s="15"/>
    </row>
    <row r="17" spans="1:16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>
        <v>5203129.99</v>
      </c>
      <c r="G17" s="30"/>
      <c r="H17" s="30"/>
      <c r="I17" s="30"/>
      <c r="J17" s="30"/>
      <c r="K17" s="30"/>
      <c r="L17" s="30"/>
      <c r="M17" s="30"/>
      <c r="N17" s="30"/>
      <c r="O17" s="34">
        <f t="shared" si="1"/>
        <v>14813801.430000002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>
        <v>402101.95</v>
      </c>
      <c r="G18" s="30"/>
      <c r="H18" s="30"/>
      <c r="I18" s="30"/>
      <c r="J18" s="30"/>
      <c r="K18" s="30"/>
      <c r="L18" s="30"/>
      <c r="M18" s="30"/>
      <c r="N18" s="30"/>
      <c r="O18" s="34">
        <f t="shared" si="1"/>
        <v>872201.95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30252</v>
      </c>
      <c r="G19" s="30"/>
      <c r="H19" s="30"/>
      <c r="I19" s="30"/>
      <c r="J19" s="30"/>
      <c r="K19" s="30"/>
      <c r="L19" s="30"/>
      <c r="M19" s="30"/>
      <c r="N19" s="30"/>
      <c r="O19" s="34">
        <f t="shared" si="1"/>
        <v>30252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>
        <v>140420</v>
      </c>
      <c r="G20" s="30"/>
      <c r="H20" s="30"/>
      <c r="I20" s="30"/>
      <c r="J20" s="30"/>
      <c r="K20" s="30"/>
      <c r="L20" s="30"/>
      <c r="M20" s="30"/>
      <c r="N20" s="30"/>
      <c r="O20" s="34">
        <f t="shared" si="1"/>
        <v>2748206.36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>
        <v>644010.65</v>
      </c>
      <c r="G21" s="30"/>
      <c r="H21" s="30"/>
      <c r="I21" s="30"/>
      <c r="J21" s="30"/>
      <c r="K21" s="30"/>
      <c r="L21" s="30"/>
      <c r="M21" s="30"/>
      <c r="N21" s="30"/>
      <c r="O21" s="34">
        <f t="shared" si="1"/>
        <v>4890535.6900000004</v>
      </c>
      <c r="P21" s="15"/>
    </row>
    <row r="22" spans="1:16" ht="22.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>
        <v>25525.11</v>
      </c>
      <c r="G22" s="30"/>
      <c r="H22" s="30"/>
      <c r="I22" s="30"/>
      <c r="J22" s="30"/>
      <c r="K22" s="30"/>
      <c r="L22" s="30"/>
      <c r="M22" s="30"/>
      <c r="N22" s="30"/>
      <c r="O22" s="34">
        <f t="shared" si="1"/>
        <v>557840.94000000006</v>
      </c>
      <c r="P22" s="15"/>
    </row>
    <row r="23" spans="1:16" ht="22.5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>
        <v>839652.71</v>
      </c>
      <c r="G23" s="30"/>
      <c r="H23" s="30"/>
      <c r="I23" s="30"/>
      <c r="J23" s="30"/>
      <c r="K23" s="30"/>
      <c r="L23" s="30"/>
      <c r="M23" s="30"/>
      <c r="N23" s="30"/>
      <c r="O23" s="34">
        <f t="shared" si="1"/>
        <v>8296238.4699999997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>
        <v>419679.76</v>
      </c>
      <c r="G24" s="30"/>
      <c r="H24" s="30"/>
      <c r="I24" s="30"/>
      <c r="J24" s="30"/>
      <c r="K24" s="30"/>
      <c r="L24" s="30"/>
      <c r="M24" s="30"/>
      <c r="N24" s="30"/>
      <c r="O24" s="34">
        <f t="shared" si="1"/>
        <v>3145315.54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>
        <f>+D26+D27+D28+D29+D30+D31+D32+D33+D34</f>
        <v>156374.81</v>
      </c>
      <c r="E25" s="27">
        <f>+E26+E27+E28+E29+E30+E31+E32+E33+E34</f>
        <v>2583999.92</v>
      </c>
      <c r="F25" s="27">
        <f>+F26+F27+F28+F29+F30+F31+F32+F33+F34</f>
        <v>819838.61</v>
      </c>
      <c r="G25" s="27"/>
      <c r="H25" s="27"/>
      <c r="I25" s="27"/>
      <c r="J25" s="27"/>
      <c r="K25" s="27"/>
      <c r="L25" s="27"/>
      <c r="M25" s="27"/>
      <c r="N25" s="27"/>
      <c r="O25" s="28">
        <f t="shared" si="1"/>
        <v>3590197.2399999998</v>
      </c>
      <c r="P25" s="17"/>
    </row>
    <row r="26" spans="1:16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>
        <v>145295.28</v>
      </c>
      <c r="G26" s="30"/>
      <c r="H26" s="30"/>
      <c r="I26" s="30"/>
      <c r="J26" s="30"/>
      <c r="K26" s="30"/>
      <c r="L26" s="30"/>
      <c r="M26" s="30"/>
      <c r="N26" s="30"/>
      <c r="O26" s="34">
        <f t="shared" si="1"/>
        <v>687743.47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>
        <v>2624.31</v>
      </c>
      <c r="G27" s="30"/>
      <c r="H27" s="30"/>
      <c r="I27" s="30"/>
      <c r="J27" s="30"/>
      <c r="K27" s="30"/>
      <c r="L27" s="30"/>
      <c r="M27" s="30"/>
      <c r="N27" s="30"/>
      <c r="O27" s="34">
        <f t="shared" si="1"/>
        <v>34630.129999999997</v>
      </c>
      <c r="P27" s="15"/>
    </row>
    <row r="28" spans="1:16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>
        <v>3686.35</v>
      </c>
      <c r="G28" s="30"/>
      <c r="H28" s="30"/>
      <c r="I28" s="30"/>
      <c r="J28" s="30"/>
      <c r="K28" s="30"/>
      <c r="L28" s="30"/>
      <c r="M28" s="30"/>
      <c r="N28" s="30"/>
      <c r="O28" s="34">
        <f t="shared" si="1"/>
        <v>400586.29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100">
        <v>0</v>
      </c>
      <c r="G29" s="30"/>
      <c r="H29" s="30"/>
      <c r="I29" s="30"/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>
        <v>9727.64</v>
      </c>
      <c r="G30" s="30"/>
      <c r="H30" s="30"/>
      <c r="I30" s="30"/>
      <c r="J30" s="30"/>
      <c r="K30" s="30"/>
      <c r="L30" s="30"/>
      <c r="M30" s="30"/>
      <c r="N30" s="30"/>
      <c r="O30" s="34">
        <f t="shared" si="1"/>
        <v>144923.72999999998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>
        <v>23182.65</v>
      </c>
      <c r="G31" s="30"/>
      <c r="H31" s="30"/>
      <c r="I31" s="30"/>
      <c r="J31" s="30"/>
      <c r="K31" s="30"/>
      <c r="L31" s="30"/>
      <c r="M31" s="30"/>
      <c r="N31" s="30"/>
      <c r="O31" s="34">
        <f t="shared" si="1"/>
        <v>26878.410000000003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>
        <v>11728.64</v>
      </c>
      <c r="G32" s="30"/>
      <c r="H32" s="30"/>
      <c r="I32" s="30"/>
      <c r="J32" s="30"/>
      <c r="K32" s="30"/>
      <c r="L32" s="30"/>
      <c r="M32" s="30"/>
      <c r="N32" s="30"/>
      <c r="O32" s="34">
        <f t="shared" si="1"/>
        <v>1336721.0399999998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/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>
        <v>623593.74</v>
      </c>
      <c r="G34" s="30"/>
      <c r="H34" s="30"/>
      <c r="I34" s="30"/>
      <c r="J34" s="30"/>
      <c r="K34" s="34"/>
      <c r="L34" s="34"/>
      <c r="M34" s="34"/>
      <c r="N34" s="34"/>
      <c r="O34" s="34">
        <f t="shared" si="1"/>
        <v>811265.37</v>
      </c>
      <c r="P34" s="15"/>
    </row>
    <row r="35" spans="1:16" x14ac:dyDescent="0.25">
      <c r="A35" s="25" t="s">
        <v>46</v>
      </c>
      <c r="B35" s="32"/>
      <c r="C35" s="27">
        <f t="shared" ref="C35:F35" si="2">+C36+C37+C38+C39+C40+C41+C42</f>
        <v>0</v>
      </c>
      <c r="D35" s="27">
        <f t="shared" si="2"/>
        <v>1754984.3599999999</v>
      </c>
      <c r="E35" s="27">
        <f t="shared" si="2"/>
        <v>803000</v>
      </c>
      <c r="F35" s="27">
        <f t="shared" si="2"/>
        <v>803000</v>
      </c>
      <c r="G35" s="27"/>
      <c r="H35" s="27"/>
      <c r="I35" s="27"/>
      <c r="J35" s="27"/>
      <c r="K35" s="27"/>
      <c r="L35" s="27"/>
      <c r="M35" s="27"/>
      <c r="N35" s="27"/>
      <c r="O35" s="28">
        <f t="shared" si="1"/>
        <v>3360984.36</v>
      </c>
      <c r="P35" s="17"/>
    </row>
    <row r="36" spans="1:16" ht="22.5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>
        <v>803000</v>
      </c>
      <c r="G36" s="30"/>
      <c r="H36" s="30"/>
      <c r="I36" s="30"/>
      <c r="J36" s="30"/>
      <c r="K36" s="30"/>
      <c r="L36" s="30"/>
      <c r="M36" s="30"/>
      <c r="N36" s="30"/>
      <c r="O36" s="34">
        <f t="shared" si="1"/>
        <v>3212000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>
        <v>0</v>
      </c>
      <c r="G37" s="30"/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>
        <v>0</v>
      </c>
      <c r="G38" s="30"/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>
        <v>0</v>
      </c>
      <c r="G39" s="30"/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>
        <v>0</v>
      </c>
      <c r="G40" s="30"/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>
        <v>0</v>
      </c>
      <c r="G41" s="30"/>
      <c r="H41" s="30"/>
      <c r="I41" s="30"/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>
        <v>0</v>
      </c>
      <c r="G42" s="30"/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 t="shared" ref="C43:F43" si="3">+C44+C45+C46+C47+C48+C49+C50</f>
        <v>0</v>
      </c>
      <c r="D43" s="27">
        <f t="shared" si="3"/>
        <v>0</v>
      </c>
      <c r="E43" s="27">
        <f t="shared" si="3"/>
        <v>0</v>
      </c>
      <c r="F43" s="27">
        <f t="shared" si="3"/>
        <v>0</v>
      </c>
      <c r="G43" s="27"/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>
        <v>0</v>
      </c>
      <c r="G44" s="30"/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>
        <v>0</v>
      </c>
      <c r="G45" s="30"/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>
        <v>0</v>
      </c>
      <c r="G46" s="39"/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>
        <v>0</v>
      </c>
      <c r="G47" s="43"/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>
        <v>0</v>
      </c>
      <c r="G48" s="30"/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>
        <v>0</v>
      </c>
      <c r="G49" s="30"/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>
        <v>0</v>
      </c>
      <c r="G50" s="30"/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>
        <f>+D52+D53+D54+D55+D56+D57+D58+D59+D60</f>
        <v>0</v>
      </c>
      <c r="E51" s="27">
        <f>+E52+E53+E54+E55+E56+E57+E58+E59+E60</f>
        <v>42890</v>
      </c>
      <c r="F51" s="27">
        <f>+F52+F53+F54+F55+F56+F57+F58+F59+F60</f>
        <v>0</v>
      </c>
      <c r="G51" s="27"/>
      <c r="H51" s="27"/>
      <c r="I51" s="27"/>
      <c r="J51" s="27"/>
      <c r="K51" s="27"/>
      <c r="L51" s="27"/>
      <c r="M51" s="27"/>
      <c r="N51" s="27"/>
      <c r="O51" s="28">
        <f t="shared" si="1"/>
        <v>42890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>
        <v>0</v>
      </c>
      <c r="G52" s="30"/>
      <c r="H52" s="30"/>
      <c r="I52" s="30"/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ht="22.5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>
        <v>0</v>
      </c>
      <c r="G53" s="30"/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ht="22.5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>
        <v>0</v>
      </c>
      <c r="G54" s="30"/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>
        <v>0</v>
      </c>
      <c r="G55" s="30"/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>
        <v>0</v>
      </c>
      <c r="G56" s="30"/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>
        <v>0</v>
      </c>
      <c r="G57" s="30"/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>
        <v>0</v>
      </c>
      <c r="G58" s="30"/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>
        <v>0</v>
      </c>
      <c r="G59" s="30"/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>
        <v>0</v>
      </c>
      <c r="G60" s="30"/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>+D62+D64+D63+D65</f>
        <v>0</v>
      </c>
      <c r="E61" s="27"/>
      <c r="F61" s="27">
        <v>0</v>
      </c>
      <c r="G61" s="27"/>
      <c r="H61" s="27"/>
      <c r="I61" s="27"/>
      <c r="J61" s="27"/>
      <c r="K61" s="27"/>
      <c r="L61" s="27"/>
      <c r="M61" s="27"/>
      <c r="N61" s="27"/>
      <c r="O61" s="28">
        <f t="shared" si="1"/>
        <v>0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>
        <v>0</v>
      </c>
      <c r="G62" s="30"/>
      <c r="H62" s="30"/>
      <c r="I62" s="30"/>
      <c r="J62" s="30"/>
      <c r="K62" s="30"/>
      <c r="L62" s="30"/>
      <c r="M62" s="30"/>
      <c r="N62" s="30"/>
      <c r="O62" s="34">
        <f t="shared" si="1"/>
        <v>0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22.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+C67+C68</f>
        <v>0</v>
      </c>
      <c r="D66" s="27">
        <f>+D67+D68</f>
        <v>0</v>
      </c>
      <c r="E66" s="27"/>
      <c r="F66" s="27">
        <v>0</v>
      </c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>
        <v>0</v>
      </c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4">+C9+C15+C25+C35+C43+C51+C61+C66+C69</f>
        <v>94983520.150000006</v>
      </c>
      <c r="D73" s="47">
        <f t="shared" si="4"/>
        <v>106972005.3</v>
      </c>
      <c r="E73" s="47">
        <f t="shared" si="4"/>
        <v>188848400.33999994</v>
      </c>
      <c r="F73" s="47">
        <f t="shared" si="4"/>
        <v>103465518.56999999</v>
      </c>
      <c r="G73" s="47">
        <f t="shared" si="4"/>
        <v>0</v>
      </c>
      <c r="H73" s="47">
        <f t="shared" si="4"/>
        <v>0</v>
      </c>
      <c r="I73" s="47">
        <f t="shared" si="4"/>
        <v>0</v>
      </c>
      <c r="J73" s="47">
        <f t="shared" si="4"/>
        <v>0</v>
      </c>
      <c r="K73" s="47">
        <f t="shared" si="4"/>
        <v>0</v>
      </c>
      <c r="L73" s="47">
        <f t="shared" si="4"/>
        <v>0</v>
      </c>
      <c r="M73" s="47">
        <f t="shared" si="4"/>
        <v>0</v>
      </c>
      <c r="N73" s="47">
        <f t="shared" si="4"/>
        <v>0</v>
      </c>
      <c r="O73" s="47">
        <f t="shared" ref="O73:O84" si="5">+C73+D73+E73+F73+G73+H73+I73+J73+K73+L73+M73+N73</f>
        <v>494269444.35999995</v>
      </c>
      <c r="P73" s="19">
        <f>103465518.57-F73</f>
        <v>0</v>
      </c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5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5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5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5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5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5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5"/>
        <v>0</v>
      </c>
      <c r="P80" s="15"/>
      <c r="Q80" s="101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5"/>
        <v>0</v>
      </c>
      <c r="P81" s="15"/>
      <c r="Q81" s="102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5"/>
        <v>0</v>
      </c>
      <c r="P82" s="17"/>
      <c r="Q82" s="101"/>
    </row>
    <row r="83" spans="1:17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5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5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6">+C73+C76+C79+C82</f>
        <v>94983520.150000006</v>
      </c>
      <c r="D85" s="55">
        <f t="shared" si="6"/>
        <v>106972005.3</v>
      </c>
      <c r="E85" s="55">
        <f t="shared" si="6"/>
        <v>188848400.33999994</v>
      </c>
      <c r="F85" s="55">
        <f>+F73+F76+F79+F82</f>
        <v>103465518.56999999</v>
      </c>
      <c r="G85" s="55">
        <f t="shared" si="6"/>
        <v>0</v>
      </c>
      <c r="H85" s="55">
        <f t="shared" si="6"/>
        <v>0</v>
      </c>
      <c r="I85" s="55">
        <f t="shared" si="6"/>
        <v>0</v>
      </c>
      <c r="J85" s="55">
        <f t="shared" si="6"/>
        <v>0</v>
      </c>
      <c r="K85" s="55">
        <f t="shared" si="6"/>
        <v>0</v>
      </c>
      <c r="L85" s="55">
        <f t="shared" si="6"/>
        <v>0</v>
      </c>
      <c r="M85" s="55">
        <f t="shared" si="6"/>
        <v>0</v>
      </c>
      <c r="N85" s="55">
        <f t="shared" si="6"/>
        <v>0</v>
      </c>
      <c r="O85" s="55">
        <f>+C85+D85+E85+F85+G85+H85+I85+J85+K85+L85+M85+N85</f>
        <v>494269444.35999995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D87" s="60"/>
      <c r="E87" s="61" t="s">
        <v>97</v>
      </c>
      <c r="F87" s="61"/>
      <c r="G87" s="60"/>
      <c r="H87" s="60"/>
      <c r="L87" s="93"/>
      <c r="M87" s="60"/>
      <c r="N87" s="60"/>
    </row>
    <row r="88" spans="1:17" x14ac:dyDescent="0.25">
      <c r="A88" s="58"/>
      <c r="B88" s="59"/>
      <c r="C88" s="56"/>
      <c r="D88" s="60"/>
      <c r="E88" s="61"/>
      <c r="F88" s="61"/>
      <c r="G88" s="60"/>
      <c r="H88" s="60"/>
      <c r="L88" s="93"/>
      <c r="M88" s="60"/>
      <c r="N88" s="60"/>
      <c r="O88" s="20"/>
    </row>
    <row r="89" spans="1:17" x14ac:dyDescent="0.25">
      <c r="A89" s="63"/>
      <c r="B89" s="59"/>
      <c r="C89" s="93"/>
      <c r="D89" s="165"/>
      <c r="E89" s="165"/>
      <c r="F89" s="165"/>
      <c r="G89" s="93"/>
      <c r="H89" s="93"/>
      <c r="L89" s="64"/>
      <c r="M89" s="93"/>
      <c r="N89" s="93"/>
      <c r="O89" s="94"/>
    </row>
    <row r="90" spans="1:17" x14ac:dyDescent="0.25">
      <c r="A90" s="95" t="s">
        <v>103</v>
      </c>
      <c r="B90" s="66"/>
      <c r="C90" s="56"/>
      <c r="D90" s="171" t="s">
        <v>98</v>
      </c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</row>
    <row r="91" spans="1:17" s="24" customFormat="1" ht="15" customHeight="1" x14ac:dyDescent="0.25">
      <c r="A91" s="68" t="s">
        <v>104</v>
      </c>
      <c r="B91" s="69"/>
      <c r="C91" s="56"/>
      <c r="D91" s="67"/>
      <c r="E91" s="69" t="s">
        <v>99</v>
      </c>
      <c r="F91" s="67"/>
      <c r="G91" s="67"/>
      <c r="H91" s="67"/>
      <c r="L91" s="67"/>
      <c r="M91" s="67"/>
      <c r="N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93" t="s">
        <v>107</v>
      </c>
      <c r="D93" s="93"/>
      <c r="E93" s="93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91" t="s">
        <v>101</v>
      </c>
      <c r="D96" s="91"/>
      <c r="E96" s="91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92" t="s">
        <v>102</v>
      </c>
      <c r="D97" s="92"/>
      <c r="E97" s="92"/>
      <c r="H97" s="57"/>
      <c r="I97" s="74"/>
      <c r="J97" s="74"/>
      <c r="K97" s="74"/>
      <c r="L97" s="74"/>
      <c r="M97" s="74"/>
      <c r="N97" s="74"/>
      <c r="O97" s="74"/>
    </row>
  </sheetData>
  <mergeCells count="8">
    <mergeCell ref="D89:F89"/>
    <mergeCell ref="D90:O90"/>
    <mergeCell ref="A1:O1"/>
    <mergeCell ref="A2:O2"/>
    <mergeCell ref="A3:O3"/>
    <mergeCell ref="A4:O4"/>
    <mergeCell ref="A5:O5"/>
    <mergeCell ref="A6:O6"/>
  </mergeCells>
  <pageMargins left="1.9685039370078741" right="1.3779527559055118" top="0.74803149606299213" bottom="0.74803149606299213" header="0.31496062992125984" footer="0.31496062992125984"/>
  <pageSetup scale="65" orientation="portrait" r:id="rId1"/>
  <rowBreaks count="1" manualBreakCount="1">
    <brk id="6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7"/>
  <sheetViews>
    <sheetView topLeftCell="A7" zoomScaleNormal="100" workbookViewId="0">
      <selection activeCell="A6" sqref="A6:O6"/>
    </sheetView>
  </sheetViews>
  <sheetFormatPr baseColWidth="10" defaultColWidth="9.140625" defaultRowHeight="15" x14ac:dyDescent="0.25"/>
  <cols>
    <col min="1" max="1" width="36.42578125" customWidth="1"/>
    <col min="2" max="2" width="16.28515625" hidden="1" customWidth="1"/>
    <col min="3" max="3" width="11.140625" customWidth="1"/>
    <col min="4" max="5" width="12" customWidth="1"/>
    <col min="6" max="7" width="12.140625" customWidth="1"/>
    <col min="8" max="8" width="9.85546875" hidden="1" customWidth="1"/>
    <col min="9" max="9" width="7.7109375" hidden="1" customWidth="1"/>
    <col min="10" max="10" width="9" hidden="1" customWidth="1"/>
    <col min="11" max="11" width="5.28515625" hidden="1" customWidth="1"/>
    <col min="12" max="12" width="4.42578125" hidden="1" customWidth="1"/>
    <col min="13" max="13" width="4.140625" hidden="1" customWidth="1"/>
    <col min="14" max="14" width="4.5703125" hidden="1" customWidth="1"/>
    <col min="15" max="15" width="12.1406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"/>
      <c r="R1" s="2"/>
    </row>
    <row r="2" spans="1:29" ht="18.75" customHeight="1" x14ac:dyDescent="0.25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3"/>
      <c r="R2" s="4"/>
    </row>
    <row r="3" spans="1:29" ht="18.75" customHeight="1" x14ac:dyDescent="0.25">
      <c r="A3" s="169" t="s">
        <v>108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5"/>
      <c r="R3" s="4"/>
    </row>
    <row r="4" spans="1:29" ht="15.75" customHeight="1" x14ac:dyDescent="0.25">
      <c r="A4" s="170" t="s">
        <v>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6"/>
      <c r="R4" s="4"/>
    </row>
    <row r="5" spans="1:29" ht="15.75" x14ac:dyDescent="0.25">
      <c r="A5" s="170" t="s">
        <v>111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6"/>
      <c r="R5" s="4"/>
    </row>
    <row r="6" spans="1:29" ht="16.5" thickBot="1" x14ac:dyDescent="0.3">
      <c r="A6" s="164" t="s">
        <v>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93716393.359999999</v>
      </c>
      <c r="G9" s="27">
        <f t="shared" si="0"/>
        <v>93661054.159999996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541396133.71999991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>
        <v>80413820</v>
      </c>
      <c r="G10" s="31">
        <v>80365820</v>
      </c>
      <c r="H10" s="31"/>
      <c r="I10" s="31"/>
      <c r="J10" s="31"/>
      <c r="K10" s="31"/>
      <c r="L10" s="31"/>
      <c r="M10" s="31"/>
      <c r="N10" s="31"/>
      <c r="O10" s="34">
        <f t="shared" si="1"/>
        <v>400834370.75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>
        <v>1240400</v>
      </c>
      <c r="G11" s="31">
        <v>1240400</v>
      </c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80443575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>
        <v>12062173.359999999</v>
      </c>
      <c r="G14" s="30">
        <v>12054834.16</v>
      </c>
      <c r="H14" s="30"/>
      <c r="I14" s="30"/>
      <c r="J14" s="30"/>
      <c r="K14" s="30"/>
      <c r="L14" s="30"/>
      <c r="M14" s="30"/>
      <c r="N14" s="30"/>
      <c r="O14" s="34">
        <f t="shared" si="1"/>
        <v>60118187.969999999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>
        <f>+D16+D17+D18+D19+D20+D21+D22+D23+D24</f>
        <v>11497467.190000001</v>
      </c>
      <c r="E15" s="27">
        <f>+E16+E17+E18+E19+E20+E21+E22+E23+E24</f>
        <v>17422239.109999999</v>
      </c>
      <c r="F15" s="27">
        <f>+F16+F17+F18+F19+F20+F21+F22+F23+F24</f>
        <v>8126286.6000000006</v>
      </c>
      <c r="G15" s="27">
        <f>+G16+G17+G18+G19+G20+G21+G22+G23+G24</f>
        <v>14347995.200000001</v>
      </c>
      <c r="H15" s="27"/>
      <c r="I15" s="27"/>
      <c r="J15" s="27"/>
      <c r="K15" s="27"/>
      <c r="L15" s="27"/>
      <c r="M15" s="27"/>
      <c r="N15" s="27"/>
      <c r="O15" s="28">
        <f t="shared" si="1"/>
        <v>53888288.400000006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>
        <v>421514.43</v>
      </c>
      <c r="G16" s="30">
        <v>970459.07</v>
      </c>
      <c r="H16" s="30"/>
      <c r="I16" s="30"/>
      <c r="J16" s="30"/>
      <c r="K16" s="30"/>
      <c r="L16" s="30"/>
      <c r="M16" s="30"/>
      <c r="N16" s="30"/>
      <c r="O16" s="34">
        <f t="shared" si="1"/>
        <v>5156359.8899999997</v>
      </c>
      <c r="P16" s="15"/>
    </row>
    <row r="17" spans="1:16" ht="22.5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>
        <v>5203129.99</v>
      </c>
      <c r="G17" s="30">
        <v>6180576.9800000004</v>
      </c>
      <c r="H17" s="30"/>
      <c r="I17" s="30"/>
      <c r="J17" s="30"/>
      <c r="K17" s="30"/>
      <c r="L17" s="30"/>
      <c r="M17" s="30"/>
      <c r="N17" s="30"/>
      <c r="O17" s="34">
        <f t="shared" si="1"/>
        <v>20994378.410000004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>
        <v>402101.95</v>
      </c>
      <c r="G18" s="30">
        <v>141900</v>
      </c>
      <c r="H18" s="30"/>
      <c r="I18" s="30"/>
      <c r="J18" s="30"/>
      <c r="K18" s="30"/>
      <c r="L18" s="30"/>
      <c r="M18" s="30"/>
      <c r="N18" s="30"/>
      <c r="O18" s="34">
        <f t="shared" si="1"/>
        <v>1014101.95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30252</v>
      </c>
      <c r="G19" s="30">
        <v>0</v>
      </c>
      <c r="H19" s="30"/>
      <c r="I19" s="30"/>
      <c r="J19" s="30"/>
      <c r="K19" s="30"/>
      <c r="L19" s="30"/>
      <c r="M19" s="30"/>
      <c r="N19" s="30"/>
      <c r="O19" s="34">
        <f t="shared" si="1"/>
        <v>30252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>
        <v>140420</v>
      </c>
      <c r="G20" s="30">
        <v>1607405.62</v>
      </c>
      <c r="H20" s="30"/>
      <c r="I20" s="30"/>
      <c r="J20" s="30"/>
      <c r="K20" s="30"/>
      <c r="L20" s="30"/>
      <c r="M20" s="30"/>
      <c r="N20" s="30"/>
      <c r="O20" s="34">
        <f t="shared" si="1"/>
        <v>4355611.9800000004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>
        <v>644010.65</v>
      </c>
      <c r="G21" s="30">
        <v>2713649.52</v>
      </c>
      <c r="H21" s="30"/>
      <c r="I21" s="30"/>
      <c r="J21" s="30"/>
      <c r="K21" s="30"/>
      <c r="L21" s="30"/>
      <c r="M21" s="30"/>
      <c r="N21" s="30"/>
      <c r="O21" s="34">
        <f t="shared" si="1"/>
        <v>7604185.2100000009</v>
      </c>
      <c r="P21" s="15"/>
    </row>
    <row r="22" spans="1:16" ht="33.7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>
        <v>25525.11</v>
      </c>
      <c r="G22" s="30">
        <v>60239</v>
      </c>
      <c r="H22" s="30"/>
      <c r="I22" s="30"/>
      <c r="J22" s="30"/>
      <c r="K22" s="30"/>
      <c r="L22" s="30"/>
      <c r="M22" s="30"/>
      <c r="N22" s="30"/>
      <c r="O22" s="34">
        <f t="shared" si="1"/>
        <v>618079.94000000006</v>
      </c>
      <c r="P22" s="15"/>
    </row>
    <row r="23" spans="1:16" ht="22.5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>
        <v>839652.71</v>
      </c>
      <c r="G23" s="30">
        <v>2673765.0099999998</v>
      </c>
      <c r="H23" s="30"/>
      <c r="I23" s="30"/>
      <c r="J23" s="30"/>
      <c r="K23" s="30"/>
      <c r="L23" s="30"/>
      <c r="M23" s="30"/>
      <c r="N23" s="30"/>
      <c r="O23" s="34">
        <f t="shared" si="1"/>
        <v>10970003.48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>
        <v>419679.76</v>
      </c>
      <c r="G24" s="30">
        <v>0</v>
      </c>
      <c r="H24" s="30"/>
      <c r="I24" s="30"/>
      <c r="J24" s="30"/>
      <c r="K24" s="30"/>
      <c r="L24" s="30"/>
      <c r="M24" s="30"/>
      <c r="N24" s="30"/>
      <c r="O24" s="34">
        <f t="shared" si="1"/>
        <v>3145315.54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>
        <f>+D26+D27+D28+D29+D30+D31+D32+D33+D34</f>
        <v>156374.81</v>
      </c>
      <c r="E25" s="27">
        <f>+E26+E27+E28+E29+E30+E31+E32+E33+E34</f>
        <v>2583999.92</v>
      </c>
      <c r="F25" s="27">
        <f>+F26+F27+F28+F29+F30+F31+F32+F33+F34</f>
        <v>819838.61</v>
      </c>
      <c r="G25" s="27">
        <f>+G26+G27+G28+G29+G30+G31+G32+G33+G34</f>
        <v>415720.85</v>
      </c>
      <c r="H25" s="27"/>
      <c r="I25" s="27"/>
      <c r="J25" s="27"/>
      <c r="K25" s="27"/>
      <c r="L25" s="27"/>
      <c r="M25" s="27"/>
      <c r="N25" s="27"/>
      <c r="O25" s="28">
        <f t="shared" si="1"/>
        <v>4005918.09</v>
      </c>
      <c r="P25" s="17"/>
    </row>
    <row r="26" spans="1:16" ht="22.5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>
        <v>145295.28</v>
      </c>
      <c r="G26" s="30">
        <v>19983.25</v>
      </c>
      <c r="H26" s="30"/>
      <c r="I26" s="30"/>
      <c r="J26" s="30"/>
      <c r="K26" s="30"/>
      <c r="L26" s="30"/>
      <c r="M26" s="30"/>
      <c r="N26" s="30"/>
      <c r="O26" s="34">
        <f t="shared" si="1"/>
        <v>707726.72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>
        <v>2624.31</v>
      </c>
      <c r="G27" s="30">
        <v>0</v>
      </c>
      <c r="H27" s="30"/>
      <c r="I27" s="30"/>
      <c r="J27" s="30"/>
      <c r="K27" s="30"/>
      <c r="L27" s="30"/>
      <c r="M27" s="30"/>
      <c r="N27" s="30"/>
      <c r="O27" s="34">
        <f t="shared" si="1"/>
        <v>34630.129999999997</v>
      </c>
      <c r="P27" s="15"/>
    </row>
    <row r="28" spans="1:16" ht="22.5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>
        <v>3686.35</v>
      </c>
      <c r="G28" s="30">
        <v>0</v>
      </c>
      <c r="H28" s="30"/>
      <c r="I28" s="30"/>
      <c r="J28" s="30"/>
      <c r="K28" s="30"/>
      <c r="L28" s="30"/>
      <c r="M28" s="30"/>
      <c r="N28" s="30"/>
      <c r="O28" s="34">
        <f t="shared" si="1"/>
        <v>400586.29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100">
        <v>0</v>
      </c>
      <c r="G29" s="30">
        <v>0</v>
      </c>
      <c r="H29" s="30"/>
      <c r="I29" s="30"/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ht="22.5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>
        <v>9727.64</v>
      </c>
      <c r="G30" s="30">
        <v>0</v>
      </c>
      <c r="H30" s="30"/>
      <c r="I30" s="30"/>
      <c r="J30" s="30"/>
      <c r="K30" s="30"/>
      <c r="L30" s="30"/>
      <c r="M30" s="30"/>
      <c r="N30" s="30"/>
      <c r="O30" s="34">
        <f t="shared" si="1"/>
        <v>144923.72999999998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>
        <v>23182.65</v>
      </c>
      <c r="G31" s="30">
        <v>0</v>
      </c>
      <c r="H31" s="30"/>
      <c r="I31" s="30"/>
      <c r="J31" s="30"/>
      <c r="K31" s="30"/>
      <c r="L31" s="30"/>
      <c r="M31" s="30"/>
      <c r="N31" s="30"/>
      <c r="O31" s="34">
        <f t="shared" si="1"/>
        <v>26878.410000000003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>
        <v>11728.64</v>
      </c>
      <c r="G32" s="30">
        <v>8875</v>
      </c>
      <c r="H32" s="30"/>
      <c r="I32" s="30"/>
      <c r="J32" s="30"/>
      <c r="K32" s="30"/>
      <c r="L32" s="30"/>
      <c r="M32" s="30"/>
      <c r="N32" s="30"/>
      <c r="O32" s="34">
        <f t="shared" si="1"/>
        <v>1345596.0399999998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>
        <v>623593.74</v>
      </c>
      <c r="G34" s="30">
        <v>386862.6</v>
      </c>
      <c r="H34" s="30"/>
      <c r="I34" s="30"/>
      <c r="J34" s="30"/>
      <c r="K34" s="34"/>
      <c r="L34" s="34"/>
      <c r="M34" s="34"/>
      <c r="N34" s="34"/>
      <c r="O34" s="34">
        <f t="shared" si="1"/>
        <v>1198127.97</v>
      </c>
      <c r="P34" s="15"/>
    </row>
    <row r="35" spans="1:16" x14ac:dyDescent="0.25">
      <c r="A35" s="25" t="s">
        <v>46</v>
      </c>
      <c r="B35" s="32"/>
      <c r="C35" s="27">
        <f t="shared" ref="C35:G35" si="2">+C36+C37+C38+C39+C40+C41+C42</f>
        <v>0</v>
      </c>
      <c r="D35" s="27">
        <f t="shared" si="2"/>
        <v>1754984.3599999999</v>
      </c>
      <c r="E35" s="27">
        <f t="shared" si="2"/>
        <v>803000</v>
      </c>
      <c r="F35" s="27">
        <f t="shared" si="2"/>
        <v>803000</v>
      </c>
      <c r="G35" s="27">
        <f t="shared" si="2"/>
        <v>841375</v>
      </c>
      <c r="H35" s="27"/>
      <c r="I35" s="27"/>
      <c r="J35" s="27"/>
      <c r="K35" s="27"/>
      <c r="L35" s="27"/>
      <c r="M35" s="27"/>
      <c r="N35" s="27"/>
      <c r="O35" s="28">
        <f t="shared" si="1"/>
        <v>4202359.3599999994</v>
      </c>
      <c r="P35" s="17"/>
    </row>
    <row r="36" spans="1:16" ht="22.5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>
        <v>803000</v>
      </c>
      <c r="G36" s="30">
        <v>841375</v>
      </c>
      <c r="H36" s="30"/>
      <c r="I36" s="30"/>
      <c r="J36" s="30"/>
      <c r="K36" s="30"/>
      <c r="L36" s="30"/>
      <c r="M36" s="30"/>
      <c r="N36" s="30"/>
      <c r="O36" s="34">
        <f t="shared" si="1"/>
        <v>4053375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>
        <v>0</v>
      </c>
      <c r="G41" s="30">
        <v>0</v>
      </c>
      <c r="H41" s="30"/>
      <c r="I41" s="30"/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 t="shared" ref="C43:G43" si="3">+C44+C45+C46+C47+C48+C49+C50</f>
        <v>0</v>
      </c>
      <c r="D43" s="27">
        <f t="shared" si="3"/>
        <v>0</v>
      </c>
      <c r="E43" s="27">
        <f t="shared" si="3"/>
        <v>0</v>
      </c>
      <c r="F43" s="27">
        <f t="shared" si="3"/>
        <v>0</v>
      </c>
      <c r="G43" s="27">
        <f t="shared" si="3"/>
        <v>0</v>
      </c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ht="22.5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ht="22.5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>
        <f>+D52+D53+D54+D55+D56+D57+D58+D59+D60</f>
        <v>0</v>
      </c>
      <c r="E51" s="27">
        <f>+E52+E53+E54+E55+E56+E57+E58+E59+E60</f>
        <v>42890</v>
      </c>
      <c r="F51" s="27">
        <f>+F52+F53+F54+F55+F56+F57+F58+F59+F60</f>
        <v>0</v>
      </c>
      <c r="G51" s="27">
        <f>+G52+G53+G54+G55+G56+G57+G58+G59+G60</f>
        <v>0</v>
      </c>
      <c r="H51" s="27"/>
      <c r="I51" s="27"/>
      <c r="J51" s="27"/>
      <c r="K51" s="27"/>
      <c r="L51" s="27"/>
      <c r="M51" s="27"/>
      <c r="N51" s="27"/>
      <c r="O51" s="28">
        <f t="shared" si="1"/>
        <v>42890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>
        <v>0</v>
      </c>
      <c r="G52" s="30">
        <v>0</v>
      </c>
      <c r="H52" s="30"/>
      <c r="I52" s="30"/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ht="22.5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ht="22.5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ht="22.5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 t="shared" ref="D61:G61" si="4">+D62+D64+D63+D65</f>
        <v>0</v>
      </c>
      <c r="E61" s="27">
        <f t="shared" si="4"/>
        <v>0</v>
      </c>
      <c r="F61" s="27">
        <f t="shared" si="4"/>
        <v>0</v>
      </c>
      <c r="G61" s="27">
        <f t="shared" si="4"/>
        <v>913099.63</v>
      </c>
      <c r="H61" s="27"/>
      <c r="I61" s="27"/>
      <c r="J61" s="27"/>
      <c r="K61" s="27"/>
      <c r="L61" s="27"/>
      <c r="M61" s="27"/>
      <c r="N61" s="27"/>
      <c r="O61" s="28">
        <f t="shared" si="1"/>
        <v>913099.63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>
        <v>0</v>
      </c>
      <c r="G62" s="30">
        <v>913099.63</v>
      </c>
      <c r="H62" s="30"/>
      <c r="I62" s="30"/>
      <c r="J62" s="30"/>
      <c r="K62" s="30"/>
      <c r="L62" s="30"/>
      <c r="M62" s="30"/>
      <c r="N62" s="30"/>
      <c r="O62" s="34">
        <f t="shared" si="1"/>
        <v>913099.63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ht="22.5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33.7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+C67+C68</f>
        <v>0</v>
      </c>
      <c r="D66" s="27">
        <f>+D67+D68</f>
        <v>0</v>
      </c>
      <c r="E66" s="27"/>
      <c r="F66" s="27">
        <v>0</v>
      </c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>
        <v>0</v>
      </c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5">+C9+C15+C25+C35+C43+C51+C61+C66+C69</f>
        <v>94983520.150000006</v>
      </c>
      <c r="D73" s="47">
        <f t="shared" si="5"/>
        <v>106972005.3</v>
      </c>
      <c r="E73" s="47">
        <f t="shared" si="5"/>
        <v>188848400.33999994</v>
      </c>
      <c r="F73" s="47">
        <f t="shared" si="5"/>
        <v>103465518.56999999</v>
      </c>
      <c r="G73" s="47">
        <f t="shared" si="5"/>
        <v>110179244.83999999</v>
      </c>
      <c r="H73" s="47">
        <f t="shared" si="5"/>
        <v>0</v>
      </c>
      <c r="I73" s="47">
        <f t="shared" si="5"/>
        <v>0</v>
      </c>
      <c r="J73" s="47">
        <f t="shared" si="5"/>
        <v>0</v>
      </c>
      <c r="K73" s="47">
        <f t="shared" si="5"/>
        <v>0</v>
      </c>
      <c r="L73" s="47">
        <f t="shared" si="5"/>
        <v>0</v>
      </c>
      <c r="M73" s="47">
        <f t="shared" si="5"/>
        <v>0</v>
      </c>
      <c r="N73" s="47">
        <f t="shared" si="5"/>
        <v>0</v>
      </c>
      <c r="O73" s="47">
        <f t="shared" ref="O73:O84" si="6">+C73+D73+E73+F73+G73+H73+I73+J73+K73+L73+M73+N73</f>
        <v>604448689.19999993</v>
      </c>
      <c r="P73" s="19">
        <f>103465518.57-F73</f>
        <v>0</v>
      </c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6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6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6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6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6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6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6"/>
        <v>0</v>
      </c>
      <c r="P80" s="15"/>
      <c r="Q80" s="101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6"/>
        <v>0</v>
      </c>
      <c r="P81" s="15"/>
      <c r="Q81" s="102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6"/>
        <v>0</v>
      </c>
      <c r="P82" s="17"/>
      <c r="Q82" s="101"/>
    </row>
    <row r="83" spans="1:17" ht="22.5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6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6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7">+C73+C76+C79+C82</f>
        <v>94983520.150000006</v>
      </c>
      <c r="D85" s="55">
        <f t="shared" si="7"/>
        <v>106972005.3</v>
      </c>
      <c r="E85" s="55">
        <f t="shared" si="7"/>
        <v>188848400.33999994</v>
      </c>
      <c r="F85" s="55">
        <f>+F73+F76+F79+F82</f>
        <v>103465518.56999999</v>
      </c>
      <c r="G85" s="55">
        <f t="shared" si="7"/>
        <v>110179244.83999999</v>
      </c>
      <c r="H85" s="55">
        <f t="shared" si="7"/>
        <v>0</v>
      </c>
      <c r="I85" s="55">
        <f t="shared" si="7"/>
        <v>0</v>
      </c>
      <c r="J85" s="55">
        <f t="shared" si="7"/>
        <v>0</v>
      </c>
      <c r="K85" s="55">
        <f t="shared" si="7"/>
        <v>0</v>
      </c>
      <c r="L85" s="55">
        <f t="shared" si="7"/>
        <v>0</v>
      </c>
      <c r="M85" s="55">
        <f t="shared" si="7"/>
        <v>0</v>
      </c>
      <c r="N85" s="55">
        <f t="shared" si="7"/>
        <v>0</v>
      </c>
      <c r="O85" s="55">
        <f>+C85+D85+E85+F85+G85+H85+I85+J85+K85+L85+M85+N85</f>
        <v>604448689.19999993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58" t="s">
        <v>96</v>
      </c>
      <c r="B87" s="59"/>
      <c r="C87" s="56"/>
      <c r="D87" s="60"/>
      <c r="E87" s="172" t="s">
        <v>97</v>
      </c>
      <c r="F87" s="172"/>
      <c r="G87" s="60"/>
      <c r="H87" s="60"/>
      <c r="L87" s="98"/>
      <c r="M87" s="60"/>
      <c r="N87" s="60"/>
    </row>
    <row r="88" spans="1:17" x14ac:dyDescent="0.25">
      <c r="A88" s="58"/>
      <c r="B88" s="59"/>
      <c r="C88" s="56"/>
      <c r="D88" s="60"/>
      <c r="E88" s="61"/>
      <c r="F88" s="61"/>
      <c r="G88" s="60"/>
      <c r="H88" s="60"/>
      <c r="L88" s="98"/>
      <c r="M88" s="60"/>
      <c r="N88" s="60"/>
      <c r="O88" s="20"/>
    </row>
    <row r="89" spans="1:17" x14ac:dyDescent="0.25">
      <c r="A89" s="63"/>
      <c r="B89" s="59"/>
      <c r="C89" s="98"/>
      <c r="D89" s="165"/>
      <c r="E89" s="165"/>
      <c r="F89" s="165"/>
      <c r="G89" s="98"/>
      <c r="H89" s="98"/>
      <c r="L89" s="64"/>
      <c r="M89" s="98"/>
      <c r="N89" s="98"/>
      <c r="O89" s="20"/>
    </row>
    <row r="90" spans="1:17" x14ac:dyDescent="0.25">
      <c r="A90" s="99" t="s">
        <v>103</v>
      </c>
      <c r="B90" s="66"/>
      <c r="C90" s="56"/>
      <c r="D90" s="171" t="s">
        <v>98</v>
      </c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</row>
    <row r="91" spans="1:17" s="24" customFormat="1" ht="15" customHeight="1" x14ac:dyDescent="0.25">
      <c r="A91" s="68" t="s">
        <v>104</v>
      </c>
      <c r="B91" s="69"/>
      <c r="C91" s="56"/>
      <c r="D91" s="67"/>
      <c r="E91" s="69" t="s">
        <v>99</v>
      </c>
      <c r="F91" s="67"/>
      <c r="G91" s="67"/>
      <c r="H91" s="67"/>
      <c r="L91" s="67"/>
      <c r="M91" s="67"/>
      <c r="N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98" t="s">
        <v>107</v>
      </c>
      <c r="D93" s="98"/>
      <c r="E93" s="98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96" t="s">
        <v>101</v>
      </c>
      <c r="D96" s="96"/>
      <c r="E96" s="96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97" t="s">
        <v>102</v>
      </c>
      <c r="D97" s="97"/>
      <c r="E97" s="97"/>
      <c r="H97" s="57"/>
      <c r="I97" s="74"/>
      <c r="J97" s="74"/>
      <c r="K97" s="74"/>
      <c r="L97" s="74"/>
      <c r="M97" s="74"/>
      <c r="N97" s="74"/>
      <c r="O97" s="74"/>
    </row>
  </sheetData>
  <mergeCells count="9">
    <mergeCell ref="D89:F89"/>
    <mergeCell ref="D90:O90"/>
    <mergeCell ref="A1:O1"/>
    <mergeCell ref="A2:O2"/>
    <mergeCell ref="A3:O3"/>
    <mergeCell ref="A4:O4"/>
    <mergeCell ref="A5:O5"/>
    <mergeCell ref="A6:O6"/>
    <mergeCell ref="E87:F87"/>
  </mergeCells>
  <pageMargins left="1.9685039370078741" right="1.3779527559055118" top="0.74803149606299213" bottom="0.74803149606299213" header="0.31496062992125984" footer="0.31496062992125984"/>
  <pageSetup scale="41" orientation="portrait" r:id="rId1"/>
  <rowBreaks count="1" manualBreakCount="1">
    <brk id="6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7"/>
  <sheetViews>
    <sheetView zoomScaleNormal="100" workbookViewId="0">
      <selection activeCell="Q19" sqref="Q19"/>
    </sheetView>
  </sheetViews>
  <sheetFormatPr baseColWidth="10" defaultColWidth="9.140625" defaultRowHeight="15" x14ac:dyDescent="0.25"/>
  <cols>
    <col min="1" max="1" width="36.42578125" customWidth="1"/>
    <col min="2" max="2" width="16.28515625" hidden="1" customWidth="1"/>
    <col min="3" max="3" width="11.140625" customWidth="1"/>
    <col min="4" max="5" width="12" customWidth="1"/>
    <col min="6" max="7" width="12.140625" customWidth="1"/>
    <col min="8" max="8" width="9.85546875" hidden="1" customWidth="1"/>
    <col min="9" max="9" width="7.7109375" hidden="1" customWidth="1"/>
    <col min="10" max="10" width="9" hidden="1" customWidth="1"/>
    <col min="11" max="11" width="5.28515625" hidden="1" customWidth="1"/>
    <col min="12" max="12" width="4.42578125" hidden="1" customWidth="1"/>
    <col min="13" max="13" width="4.140625" hidden="1" customWidth="1"/>
    <col min="14" max="14" width="4.5703125" hidden="1" customWidth="1"/>
    <col min="15" max="15" width="12.1406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"/>
      <c r="R1" s="2"/>
    </row>
    <row r="2" spans="1:29" ht="18.75" customHeight="1" x14ac:dyDescent="0.25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3"/>
      <c r="R2" s="4"/>
    </row>
    <row r="3" spans="1:29" ht="18.75" customHeight="1" x14ac:dyDescent="0.25">
      <c r="A3" s="169" t="s">
        <v>108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5"/>
      <c r="R3" s="4"/>
    </row>
    <row r="4" spans="1:29" ht="15.75" customHeight="1" x14ac:dyDescent="0.25">
      <c r="A4" s="170" t="s">
        <v>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6"/>
      <c r="R4" s="4"/>
    </row>
    <row r="5" spans="1:29" ht="15.75" x14ac:dyDescent="0.25">
      <c r="A5" s="170" t="s">
        <v>111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6"/>
      <c r="R5" s="4"/>
    </row>
    <row r="6" spans="1:29" ht="16.5" thickBot="1" x14ac:dyDescent="0.3">
      <c r="A6" s="164" t="s">
        <v>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93716393.359999999</v>
      </c>
      <c r="G9" s="27">
        <f t="shared" si="0"/>
        <v>93661054.159999996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541396133.71999991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>
        <v>80413820</v>
      </c>
      <c r="G10" s="31">
        <v>80365820</v>
      </c>
      <c r="H10" s="31"/>
      <c r="I10" s="31"/>
      <c r="J10" s="31"/>
      <c r="K10" s="31"/>
      <c r="L10" s="31"/>
      <c r="M10" s="31"/>
      <c r="N10" s="31"/>
      <c r="O10" s="34">
        <f t="shared" si="1"/>
        <v>400834370.75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>
        <v>1240400</v>
      </c>
      <c r="G11" s="31">
        <v>1240400</v>
      </c>
      <c r="H11" s="31"/>
      <c r="I11" s="31"/>
      <c r="J11" s="31"/>
      <c r="K11" s="31"/>
      <c r="L11" s="31"/>
      <c r="M11" s="31"/>
      <c r="N11" s="31"/>
      <c r="O11" s="33">
        <f>+C11+D11+E11+F11+G11+H11+I11+J11+K11+L11+M11+N11</f>
        <v>80443575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/>
      <c r="I12" s="30"/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/>
      <c r="I13" s="30"/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>
        <v>12062173.359999999</v>
      </c>
      <c r="G14" s="30">
        <v>12054834.16</v>
      </c>
      <c r="H14" s="30"/>
      <c r="I14" s="30"/>
      <c r="J14" s="30"/>
      <c r="K14" s="30"/>
      <c r="L14" s="30"/>
      <c r="M14" s="30"/>
      <c r="N14" s="30"/>
      <c r="O14" s="34">
        <f t="shared" si="1"/>
        <v>60118187.969999999</v>
      </c>
      <c r="P14" s="15"/>
      <c r="R14" s="16"/>
    </row>
    <row r="15" spans="1:29" x14ac:dyDescent="0.25">
      <c r="A15" s="25" t="s">
        <v>26</v>
      </c>
      <c r="B15" s="32"/>
      <c r="C15" s="27">
        <f>+C16+C17+C18+C19+C20+C21+C22+C23+C24</f>
        <v>2494300.2999999998</v>
      </c>
      <c r="D15" s="27">
        <f>+D16+D17+D18+D19+D20+D21+D22+D23+D24</f>
        <v>11497467.190000001</v>
      </c>
      <c r="E15" s="27">
        <f>+E16+E17+E18+E19+E20+E21+E22+E23+E24</f>
        <v>17422239.109999999</v>
      </c>
      <c r="F15" s="27">
        <f>+F16+F17+F18+F19+F20+F21+F22+F23+F24</f>
        <v>8126286.6000000006</v>
      </c>
      <c r="G15" s="27">
        <f>+G16+G17+G18+G19+G20+G21+G22+G23+G24</f>
        <v>14347995.200000001</v>
      </c>
      <c r="H15" s="27"/>
      <c r="I15" s="27"/>
      <c r="J15" s="27"/>
      <c r="K15" s="27"/>
      <c r="L15" s="27"/>
      <c r="M15" s="27"/>
      <c r="N15" s="27"/>
      <c r="O15" s="28">
        <f t="shared" si="1"/>
        <v>53888288.400000006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>
        <v>421514.43</v>
      </c>
      <c r="G16" s="30">
        <v>970459.07</v>
      </c>
      <c r="H16" s="30"/>
      <c r="I16" s="30"/>
      <c r="J16" s="30"/>
      <c r="K16" s="30"/>
      <c r="L16" s="30"/>
      <c r="M16" s="30"/>
      <c r="N16" s="30"/>
      <c r="O16" s="34">
        <f t="shared" si="1"/>
        <v>5156359.8899999997</v>
      </c>
      <c r="P16" s="15"/>
    </row>
    <row r="17" spans="1:16" ht="22.5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>
        <v>5203129.99</v>
      </c>
      <c r="G17" s="30">
        <v>6180576.9800000004</v>
      </c>
      <c r="H17" s="30"/>
      <c r="I17" s="30"/>
      <c r="J17" s="30"/>
      <c r="K17" s="30"/>
      <c r="L17" s="30"/>
      <c r="M17" s="30"/>
      <c r="N17" s="30"/>
      <c r="O17" s="34">
        <f t="shared" si="1"/>
        <v>20994378.410000004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>
        <v>402101.95</v>
      </c>
      <c r="G18" s="30">
        <v>141900</v>
      </c>
      <c r="H18" s="30"/>
      <c r="I18" s="30"/>
      <c r="J18" s="30"/>
      <c r="K18" s="30"/>
      <c r="L18" s="30"/>
      <c r="M18" s="30"/>
      <c r="N18" s="30"/>
      <c r="O18" s="34">
        <f t="shared" si="1"/>
        <v>1014101.95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30252</v>
      </c>
      <c r="G19" s="30">
        <v>0</v>
      </c>
      <c r="H19" s="30"/>
      <c r="I19" s="30"/>
      <c r="J19" s="30"/>
      <c r="K19" s="30"/>
      <c r="L19" s="30"/>
      <c r="M19" s="30"/>
      <c r="N19" s="30"/>
      <c r="O19" s="34">
        <f t="shared" si="1"/>
        <v>30252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>
        <v>140420</v>
      </c>
      <c r="G20" s="30">
        <v>1607405.62</v>
      </c>
      <c r="H20" s="30"/>
      <c r="I20" s="30"/>
      <c r="J20" s="30"/>
      <c r="K20" s="30"/>
      <c r="L20" s="30"/>
      <c r="M20" s="30"/>
      <c r="N20" s="30"/>
      <c r="O20" s="34">
        <f t="shared" si="1"/>
        <v>4355611.9800000004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>
        <v>644010.65</v>
      </c>
      <c r="G21" s="30">
        <v>2713649.52</v>
      </c>
      <c r="H21" s="30"/>
      <c r="I21" s="30"/>
      <c r="J21" s="30"/>
      <c r="K21" s="30"/>
      <c r="L21" s="30"/>
      <c r="M21" s="30"/>
      <c r="N21" s="30"/>
      <c r="O21" s="34">
        <f t="shared" si="1"/>
        <v>7604185.2100000009</v>
      </c>
      <c r="P21" s="15"/>
    </row>
    <row r="22" spans="1:16" ht="33.7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>
        <v>25525.11</v>
      </c>
      <c r="G22" s="30">
        <v>60239</v>
      </c>
      <c r="H22" s="30"/>
      <c r="I22" s="30"/>
      <c r="J22" s="30"/>
      <c r="K22" s="30"/>
      <c r="L22" s="30"/>
      <c r="M22" s="30"/>
      <c r="N22" s="30"/>
      <c r="O22" s="34">
        <f t="shared" si="1"/>
        <v>618079.94000000006</v>
      </c>
      <c r="P22" s="15"/>
    </row>
    <row r="23" spans="1:16" ht="22.5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>
        <v>839652.71</v>
      </c>
      <c r="G23" s="30">
        <v>2673765.0099999998</v>
      </c>
      <c r="H23" s="30"/>
      <c r="I23" s="30"/>
      <c r="J23" s="30"/>
      <c r="K23" s="30"/>
      <c r="L23" s="30"/>
      <c r="M23" s="30"/>
      <c r="N23" s="30"/>
      <c r="O23" s="34">
        <f t="shared" si="1"/>
        <v>10970003.48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>
        <v>419679.76</v>
      </c>
      <c r="G24" s="30">
        <v>0</v>
      </c>
      <c r="H24" s="30"/>
      <c r="I24" s="30"/>
      <c r="J24" s="30"/>
      <c r="K24" s="30"/>
      <c r="L24" s="30"/>
      <c r="M24" s="30"/>
      <c r="N24" s="30"/>
      <c r="O24" s="34">
        <f t="shared" si="1"/>
        <v>3145315.54</v>
      </c>
      <c r="P24" s="15"/>
    </row>
    <row r="25" spans="1:16" x14ac:dyDescent="0.25">
      <c r="A25" s="25" t="s">
        <v>36</v>
      </c>
      <c r="B25" s="32"/>
      <c r="C25" s="27">
        <f>+C26+C27+C28+C29+C30+C31+C32+C33+C34</f>
        <v>29983.9</v>
      </c>
      <c r="D25" s="27">
        <f>+D26+D27+D28+D29+D30+D31+D32+D33+D34</f>
        <v>156374.81</v>
      </c>
      <c r="E25" s="27">
        <f>+E26+E27+E28+E29+E30+E31+E32+E33+E34</f>
        <v>2583999.92</v>
      </c>
      <c r="F25" s="27">
        <f>+F26+F27+F28+F29+F30+F31+F32+F33+F34</f>
        <v>819838.61</v>
      </c>
      <c r="G25" s="27">
        <f>+G26+G27+G28+G29+G30+G31+G32+G33+G34</f>
        <v>415720.85</v>
      </c>
      <c r="H25" s="27"/>
      <c r="I25" s="27"/>
      <c r="J25" s="27"/>
      <c r="K25" s="27"/>
      <c r="L25" s="27"/>
      <c r="M25" s="27"/>
      <c r="N25" s="27"/>
      <c r="O25" s="28">
        <f t="shared" si="1"/>
        <v>4005918.09</v>
      </c>
      <c r="P25" s="17"/>
    </row>
    <row r="26" spans="1:16" ht="22.5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>
        <v>145295.28</v>
      </c>
      <c r="G26" s="30">
        <v>19983.25</v>
      </c>
      <c r="H26" s="30"/>
      <c r="I26" s="30"/>
      <c r="J26" s="30"/>
      <c r="K26" s="30"/>
      <c r="L26" s="30"/>
      <c r="M26" s="30"/>
      <c r="N26" s="30"/>
      <c r="O26" s="34">
        <f t="shared" si="1"/>
        <v>707726.72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>
        <v>2624.31</v>
      </c>
      <c r="G27" s="30">
        <v>0</v>
      </c>
      <c r="H27" s="30"/>
      <c r="I27" s="30"/>
      <c r="J27" s="30"/>
      <c r="K27" s="30"/>
      <c r="L27" s="30"/>
      <c r="M27" s="30"/>
      <c r="N27" s="30"/>
      <c r="O27" s="34">
        <f t="shared" si="1"/>
        <v>34630.129999999997</v>
      </c>
      <c r="P27" s="15"/>
    </row>
    <row r="28" spans="1:16" ht="22.5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>
        <v>3686.35</v>
      </c>
      <c r="G28" s="30">
        <v>0</v>
      </c>
      <c r="H28" s="30"/>
      <c r="I28" s="30"/>
      <c r="J28" s="30"/>
      <c r="K28" s="30"/>
      <c r="L28" s="30"/>
      <c r="M28" s="30"/>
      <c r="N28" s="30"/>
      <c r="O28" s="34">
        <f t="shared" si="1"/>
        <v>400586.29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100">
        <v>0</v>
      </c>
      <c r="G29" s="30">
        <v>0</v>
      </c>
      <c r="H29" s="30"/>
      <c r="I29" s="30"/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ht="22.5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>
        <v>9727.64</v>
      </c>
      <c r="G30" s="30">
        <v>0</v>
      </c>
      <c r="H30" s="30"/>
      <c r="I30" s="30"/>
      <c r="J30" s="30"/>
      <c r="K30" s="30"/>
      <c r="L30" s="30"/>
      <c r="M30" s="30"/>
      <c r="N30" s="30"/>
      <c r="O30" s="34">
        <f t="shared" si="1"/>
        <v>144923.72999999998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>
        <v>23182.65</v>
      </c>
      <c r="G31" s="30">
        <v>0</v>
      </c>
      <c r="H31" s="30"/>
      <c r="I31" s="30"/>
      <c r="J31" s="30"/>
      <c r="K31" s="30"/>
      <c r="L31" s="30"/>
      <c r="M31" s="30"/>
      <c r="N31" s="30"/>
      <c r="O31" s="34">
        <f t="shared" si="1"/>
        <v>26878.410000000003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>
        <v>11728.64</v>
      </c>
      <c r="G32" s="30">
        <v>8875</v>
      </c>
      <c r="H32" s="30"/>
      <c r="I32" s="30"/>
      <c r="J32" s="30"/>
      <c r="K32" s="30"/>
      <c r="L32" s="30"/>
      <c r="M32" s="30"/>
      <c r="N32" s="30"/>
      <c r="O32" s="34">
        <f t="shared" si="1"/>
        <v>1345596.0399999998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/>
      <c r="I33" s="30"/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>
        <v>623593.74</v>
      </c>
      <c r="G34" s="30">
        <v>386862.6</v>
      </c>
      <c r="H34" s="30"/>
      <c r="I34" s="30"/>
      <c r="J34" s="30"/>
      <c r="K34" s="34"/>
      <c r="L34" s="34"/>
      <c r="M34" s="34"/>
      <c r="N34" s="34"/>
      <c r="O34" s="34">
        <f t="shared" si="1"/>
        <v>1198127.97</v>
      </c>
      <c r="P34" s="15"/>
    </row>
    <row r="35" spans="1:16" x14ac:dyDescent="0.25">
      <c r="A35" s="25" t="s">
        <v>46</v>
      </c>
      <c r="B35" s="32"/>
      <c r="C35" s="27">
        <f t="shared" ref="C35:G35" si="2">+C36+C37+C38+C39+C40+C41+C42</f>
        <v>0</v>
      </c>
      <c r="D35" s="27">
        <f t="shared" si="2"/>
        <v>1754984.3599999999</v>
      </c>
      <c r="E35" s="27">
        <f t="shared" si="2"/>
        <v>803000</v>
      </c>
      <c r="F35" s="27">
        <f t="shared" si="2"/>
        <v>803000</v>
      </c>
      <c r="G35" s="27">
        <f t="shared" si="2"/>
        <v>841375</v>
      </c>
      <c r="H35" s="27"/>
      <c r="I35" s="27"/>
      <c r="J35" s="27"/>
      <c r="K35" s="27"/>
      <c r="L35" s="27"/>
      <c r="M35" s="27"/>
      <c r="N35" s="27"/>
      <c r="O35" s="28">
        <f t="shared" si="1"/>
        <v>4202359.3599999994</v>
      </c>
      <c r="P35" s="17"/>
    </row>
    <row r="36" spans="1:16" ht="22.5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>
        <v>803000</v>
      </c>
      <c r="G36" s="30">
        <v>841375</v>
      </c>
      <c r="H36" s="30"/>
      <c r="I36" s="30"/>
      <c r="J36" s="30"/>
      <c r="K36" s="30"/>
      <c r="L36" s="30"/>
      <c r="M36" s="30"/>
      <c r="N36" s="30"/>
      <c r="O36" s="34">
        <f t="shared" si="1"/>
        <v>4053375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/>
      <c r="I37" s="30"/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/>
      <c r="I38" s="30"/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/>
      <c r="I39" s="30"/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/>
      <c r="I40" s="30"/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>
        <v>0</v>
      </c>
      <c r="G41" s="30">
        <v>0</v>
      </c>
      <c r="H41" s="30"/>
      <c r="I41" s="30"/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/>
      <c r="I42" s="30"/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 t="shared" ref="C43:G43" si="3">+C44+C45+C46+C47+C48+C49+C50</f>
        <v>0</v>
      </c>
      <c r="D43" s="27">
        <f t="shared" si="3"/>
        <v>0</v>
      </c>
      <c r="E43" s="27">
        <f t="shared" si="3"/>
        <v>0</v>
      </c>
      <c r="F43" s="27">
        <f t="shared" si="3"/>
        <v>0</v>
      </c>
      <c r="G43" s="27">
        <f t="shared" si="3"/>
        <v>0</v>
      </c>
      <c r="H43" s="27"/>
      <c r="I43" s="27"/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ht="22.5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/>
      <c r="I44" s="30"/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/>
      <c r="I45" s="30"/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/>
      <c r="I46" s="39"/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/>
      <c r="I47" s="43"/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/>
      <c r="I48" s="30"/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ht="22.5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/>
      <c r="I49" s="30"/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/>
      <c r="I50" s="30"/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>+C52+C53+C54+C55+C56+C57+C58+C59+C60</f>
        <v>0</v>
      </c>
      <c r="D51" s="27">
        <f>+D52+D53+D54+D55+D56+D57+D58+D59+D60</f>
        <v>0</v>
      </c>
      <c r="E51" s="27">
        <f>+E52+E53+E54+E55+E56+E57+E58+E59+E60</f>
        <v>42890</v>
      </c>
      <c r="F51" s="27">
        <f>+F52+F53+F54+F55+F56+F57+F58+F59+F60</f>
        <v>0</v>
      </c>
      <c r="G51" s="27">
        <f>+G52+G53+G54+G55+G56+G57+G58+G59+G60</f>
        <v>0</v>
      </c>
      <c r="H51" s="27"/>
      <c r="I51" s="27"/>
      <c r="J51" s="27"/>
      <c r="K51" s="27"/>
      <c r="L51" s="27"/>
      <c r="M51" s="27"/>
      <c r="N51" s="27"/>
      <c r="O51" s="28">
        <f t="shared" si="1"/>
        <v>42890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>
        <v>0</v>
      </c>
      <c r="G52" s="30">
        <v>0</v>
      </c>
      <c r="H52" s="30"/>
      <c r="I52" s="30"/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ht="22.5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/>
      <c r="I53" s="30"/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ht="22.5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/>
      <c r="I54" s="30"/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ht="22.5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/>
      <c r="I56" s="30"/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 t="shared" ref="D61:G61" si="4">+D62+D64+D63+D65</f>
        <v>0</v>
      </c>
      <c r="E61" s="27">
        <f t="shared" si="4"/>
        <v>0</v>
      </c>
      <c r="F61" s="27">
        <f t="shared" si="4"/>
        <v>0</v>
      </c>
      <c r="G61" s="27">
        <f t="shared" si="4"/>
        <v>913099.63</v>
      </c>
      <c r="H61" s="27"/>
      <c r="I61" s="27"/>
      <c r="J61" s="27"/>
      <c r="K61" s="27"/>
      <c r="L61" s="27"/>
      <c r="M61" s="27"/>
      <c r="N61" s="27"/>
      <c r="O61" s="28">
        <f t="shared" si="1"/>
        <v>913099.63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>
        <v>0</v>
      </c>
      <c r="G62" s="30">
        <v>913099.63</v>
      </c>
      <c r="H62" s="30"/>
      <c r="I62" s="30"/>
      <c r="J62" s="30"/>
      <c r="K62" s="30"/>
      <c r="L62" s="30"/>
      <c r="M62" s="30"/>
      <c r="N62" s="30"/>
      <c r="O62" s="34">
        <f t="shared" si="1"/>
        <v>913099.63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ht="22.5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33.7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/>
      <c r="I65" s="30"/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+C67+C68</f>
        <v>0</v>
      </c>
      <c r="D66" s="27">
        <f>+D67+D68</f>
        <v>0</v>
      </c>
      <c r="E66" s="27"/>
      <c r="F66" s="27">
        <v>0</v>
      </c>
      <c r="G66" s="27"/>
      <c r="H66" s="27"/>
      <c r="I66" s="27"/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/>
      <c r="H67" s="30"/>
      <c r="I67" s="30"/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/>
      <c r="H68" s="30"/>
      <c r="I68" s="30"/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/>
      <c r="D69" s="27"/>
      <c r="E69" s="27"/>
      <c r="F69" s="27">
        <v>0</v>
      </c>
      <c r="G69" s="27"/>
      <c r="H69" s="27"/>
      <c r="I69" s="27"/>
      <c r="J69" s="27"/>
      <c r="K69" s="27"/>
      <c r="L69" s="27"/>
      <c r="M69" s="27"/>
      <c r="N69" s="27"/>
      <c r="O69" s="28">
        <f t="shared" si="1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/>
      <c r="H70" s="30"/>
      <c r="I70" s="30"/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/>
      <c r="H71" s="30"/>
      <c r="I71" s="30"/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/>
      <c r="H72" s="30"/>
      <c r="I72" s="30"/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5">+C9+C15+C25+C35+C43+C51+C61+C66+C69</f>
        <v>94983520.150000006</v>
      </c>
      <c r="D73" s="47">
        <f t="shared" si="5"/>
        <v>106972005.3</v>
      </c>
      <c r="E73" s="47">
        <f t="shared" si="5"/>
        <v>188848400.33999994</v>
      </c>
      <c r="F73" s="47">
        <f t="shared" si="5"/>
        <v>103465518.56999999</v>
      </c>
      <c r="G73" s="47">
        <f t="shared" si="5"/>
        <v>110179244.83999999</v>
      </c>
      <c r="H73" s="47">
        <f t="shared" si="5"/>
        <v>0</v>
      </c>
      <c r="I73" s="47">
        <f t="shared" si="5"/>
        <v>0</v>
      </c>
      <c r="J73" s="47">
        <f t="shared" si="5"/>
        <v>0</v>
      </c>
      <c r="K73" s="47">
        <f t="shared" si="5"/>
        <v>0</v>
      </c>
      <c r="L73" s="47">
        <f t="shared" si="5"/>
        <v>0</v>
      </c>
      <c r="M73" s="47">
        <f t="shared" si="5"/>
        <v>0</v>
      </c>
      <c r="N73" s="47">
        <f t="shared" si="5"/>
        <v>0</v>
      </c>
      <c r="O73" s="47">
        <f t="shared" ref="O73:O84" si="6">+C73+D73+E73+F73+G73+H73+I73+J73+K73+L73+M73+N73</f>
        <v>604448689.19999993</v>
      </c>
      <c r="P73" s="19">
        <f>103465518.57-F73</f>
        <v>0</v>
      </c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6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6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6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6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6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6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6"/>
        <v>0</v>
      </c>
      <c r="P80" s="15"/>
      <c r="Q80" s="101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6"/>
        <v>0</v>
      </c>
      <c r="P81" s="15"/>
      <c r="Q81" s="102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6"/>
        <v>0</v>
      </c>
      <c r="P82" s="17"/>
      <c r="Q82" s="101"/>
    </row>
    <row r="83" spans="1:17" ht="22.5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6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6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7">+C73+C76+C79+C82</f>
        <v>94983520.150000006</v>
      </c>
      <c r="D85" s="55">
        <f t="shared" si="7"/>
        <v>106972005.3</v>
      </c>
      <c r="E85" s="55">
        <f t="shared" si="7"/>
        <v>188848400.33999994</v>
      </c>
      <c r="F85" s="55">
        <f>+F73+F76+F79+F82</f>
        <v>103465518.56999999</v>
      </c>
      <c r="G85" s="55">
        <f t="shared" si="7"/>
        <v>110179244.83999999</v>
      </c>
      <c r="H85" s="55">
        <f t="shared" si="7"/>
        <v>0</v>
      </c>
      <c r="I85" s="55">
        <f t="shared" si="7"/>
        <v>0</v>
      </c>
      <c r="J85" s="55">
        <f t="shared" si="7"/>
        <v>0</v>
      </c>
      <c r="K85" s="55">
        <f t="shared" si="7"/>
        <v>0</v>
      </c>
      <c r="L85" s="55">
        <f t="shared" si="7"/>
        <v>0</v>
      </c>
      <c r="M85" s="55">
        <f t="shared" si="7"/>
        <v>0</v>
      </c>
      <c r="N85" s="55">
        <f t="shared" si="7"/>
        <v>0</v>
      </c>
      <c r="O85" s="55">
        <f>+C85+D85+E85+F85+G85+H85+I85+J85+K85+L85+M85+N85</f>
        <v>604448689.19999993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107" t="s">
        <v>96</v>
      </c>
      <c r="B87" s="59"/>
      <c r="C87" s="56"/>
      <c r="D87" s="60"/>
      <c r="E87" s="172" t="s">
        <v>97</v>
      </c>
      <c r="F87" s="172"/>
      <c r="G87" s="60"/>
      <c r="H87" s="60"/>
      <c r="L87" s="105"/>
      <c r="M87" s="60"/>
      <c r="N87" s="60"/>
    </row>
    <row r="88" spans="1:17" x14ac:dyDescent="0.25">
      <c r="A88" s="107"/>
      <c r="B88" s="59"/>
      <c r="C88" s="56"/>
      <c r="D88" s="60"/>
      <c r="E88" s="61"/>
      <c r="F88" s="61"/>
      <c r="G88" s="60"/>
      <c r="H88" s="60"/>
      <c r="L88" s="105"/>
      <c r="M88" s="60"/>
      <c r="N88" s="60"/>
      <c r="O88" s="20"/>
    </row>
    <row r="89" spans="1:17" x14ac:dyDescent="0.25">
      <c r="A89" s="63"/>
      <c r="B89" s="59"/>
      <c r="C89" s="105"/>
      <c r="D89" s="165"/>
      <c r="E89" s="165"/>
      <c r="F89" s="165"/>
      <c r="G89" s="105"/>
      <c r="H89" s="105"/>
      <c r="L89" s="64"/>
      <c r="M89" s="105"/>
      <c r="N89" s="105"/>
      <c r="O89" s="20"/>
    </row>
    <row r="90" spans="1:17" x14ac:dyDescent="0.25">
      <c r="A90" s="106" t="s">
        <v>103</v>
      </c>
      <c r="B90" s="66"/>
      <c r="C90" s="56"/>
      <c r="D90" s="171" t="s">
        <v>98</v>
      </c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</row>
    <row r="91" spans="1:17" s="24" customFormat="1" ht="15" customHeight="1" x14ac:dyDescent="0.25">
      <c r="A91" s="68" t="s">
        <v>104</v>
      </c>
      <c r="B91" s="69"/>
      <c r="C91" s="56"/>
      <c r="D91" s="67"/>
      <c r="E91" s="69" t="s">
        <v>99</v>
      </c>
      <c r="F91" s="67"/>
      <c r="G91" s="67"/>
      <c r="H91" s="67"/>
      <c r="L91" s="67"/>
      <c r="M91" s="67"/>
      <c r="N91" s="67"/>
    </row>
    <row r="92" spans="1:17" x14ac:dyDescent="0.25">
      <c r="A92" s="56"/>
      <c r="B92" s="56"/>
      <c r="C92" s="56"/>
      <c r="D92" s="56"/>
      <c r="E92" s="56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C93" s="105" t="s">
        <v>107</v>
      </c>
      <c r="D93" s="105"/>
      <c r="E93" s="105"/>
      <c r="H93" s="56"/>
      <c r="I93" s="60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32"/>
      <c r="D94" s="32"/>
      <c r="E94" s="32"/>
      <c r="H94" s="56"/>
      <c r="I94" s="3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C95" s="72"/>
      <c r="D95" s="72"/>
      <c r="E95" s="71"/>
      <c r="H95" s="56"/>
      <c r="I95" s="71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C96" s="103" t="s">
        <v>101</v>
      </c>
      <c r="D96" s="103"/>
      <c r="E96" s="103"/>
      <c r="H96" s="57"/>
      <c r="I96" s="73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C97" s="104" t="s">
        <v>102</v>
      </c>
      <c r="D97" s="104"/>
      <c r="E97" s="104"/>
      <c r="H97" s="57"/>
      <c r="I97" s="74"/>
      <c r="J97" s="74"/>
      <c r="K97" s="74"/>
      <c r="L97" s="74"/>
      <c r="M97" s="74"/>
      <c r="N97" s="74"/>
      <c r="O97" s="74"/>
    </row>
  </sheetData>
  <mergeCells count="9">
    <mergeCell ref="E87:F87"/>
    <mergeCell ref="D89:F89"/>
    <mergeCell ref="D90:O90"/>
    <mergeCell ref="A1:O1"/>
    <mergeCell ref="A2:O2"/>
    <mergeCell ref="A3:O3"/>
    <mergeCell ref="A4:O4"/>
    <mergeCell ref="A5:O5"/>
    <mergeCell ref="A6:O6"/>
  </mergeCells>
  <pageMargins left="1.9685039370078741" right="1.3779527559055118" top="0.74803149606299213" bottom="0.74803149606299213" header="0.31496062992125984" footer="0.31496062992125984"/>
  <pageSetup scale="48" fitToHeight="0" orientation="portrait" r:id="rId1"/>
  <rowBreaks count="1" manualBreakCount="1">
    <brk id="60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Normal="100" workbookViewId="0">
      <selection activeCell="I73" sqref="I73"/>
    </sheetView>
  </sheetViews>
  <sheetFormatPr baseColWidth="10" defaultColWidth="9.140625" defaultRowHeight="15" x14ac:dyDescent="0.25"/>
  <cols>
    <col min="1" max="1" width="36.42578125" customWidth="1"/>
    <col min="2" max="2" width="16.28515625" hidden="1" customWidth="1"/>
    <col min="3" max="3" width="11.140625" customWidth="1"/>
    <col min="4" max="5" width="12" customWidth="1"/>
    <col min="6" max="6" width="12.140625" customWidth="1"/>
    <col min="7" max="7" width="12.85546875" customWidth="1"/>
    <col min="8" max="8" width="13.5703125" customWidth="1"/>
    <col min="9" max="9" width="13" customWidth="1"/>
    <col min="10" max="10" width="0.42578125" customWidth="1"/>
    <col min="11" max="14" width="11.140625" hidden="1" customWidth="1"/>
    <col min="15" max="15" width="12.140625" style="21" customWidth="1"/>
    <col min="16" max="16" width="17" style="2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18.75" customHeight="1" x14ac:dyDescent="0.3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"/>
      <c r="R1" s="2"/>
    </row>
    <row r="2" spans="1:29" ht="18.75" customHeight="1" x14ac:dyDescent="0.25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3"/>
      <c r="R2" s="4"/>
    </row>
    <row r="3" spans="1:29" ht="18.75" customHeight="1" x14ac:dyDescent="0.25">
      <c r="A3" s="169" t="s">
        <v>108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5"/>
      <c r="R3" s="4"/>
    </row>
    <row r="4" spans="1:29" ht="15.75" customHeight="1" x14ac:dyDescent="0.25">
      <c r="A4" s="170" t="s">
        <v>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6"/>
      <c r="R4" s="4"/>
    </row>
    <row r="5" spans="1:29" ht="15.75" x14ac:dyDescent="0.25">
      <c r="A5" s="170" t="s">
        <v>112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6"/>
      <c r="R5" s="4"/>
    </row>
    <row r="6" spans="1:29" ht="16.5" thickBot="1" x14ac:dyDescent="0.3">
      <c r="A6" s="164" t="s">
        <v>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7"/>
      <c r="R6" s="4"/>
    </row>
    <row r="7" spans="1:29" ht="24.75" customHeight="1" thickBot="1" x14ac:dyDescent="0.3">
      <c r="A7" s="75" t="s">
        <v>5</v>
      </c>
      <c r="B7" s="76"/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77" t="s">
        <v>11</v>
      </c>
      <c r="I7" s="77" t="s">
        <v>12</v>
      </c>
      <c r="J7" s="77" t="s">
        <v>13</v>
      </c>
      <c r="K7" s="77" t="s">
        <v>14</v>
      </c>
      <c r="L7" s="77" t="s">
        <v>15</v>
      </c>
      <c r="M7" s="77" t="s">
        <v>16</v>
      </c>
      <c r="N7" s="77" t="s">
        <v>17</v>
      </c>
      <c r="O7" s="77" t="s">
        <v>18</v>
      </c>
      <c r="P7" s="8"/>
      <c r="AB7" s="9"/>
      <c r="AC7" s="9"/>
    </row>
    <row r="8" spans="1:29" x14ac:dyDescent="0.25">
      <c r="A8" s="78" t="s">
        <v>19</v>
      </c>
      <c r="B8" s="79"/>
      <c r="C8" s="80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  <c r="P8" s="10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25" t="s">
        <v>20</v>
      </c>
      <c r="B9" s="26"/>
      <c r="C9" s="27">
        <f t="shared" ref="C9:N9" si="0">+C10+C11+C12+C13+C14</f>
        <v>92459235.950000003</v>
      </c>
      <c r="D9" s="27">
        <f t="shared" si="0"/>
        <v>93563178.939999998</v>
      </c>
      <c r="E9" s="27">
        <f t="shared" si="0"/>
        <v>167996271.30999997</v>
      </c>
      <c r="F9" s="27">
        <f t="shared" si="0"/>
        <v>93716393.359999999</v>
      </c>
      <c r="G9" s="27">
        <f t="shared" si="0"/>
        <v>93661054.159999996</v>
      </c>
      <c r="H9" s="27">
        <f t="shared" si="0"/>
        <v>94055387.090000004</v>
      </c>
      <c r="I9" s="27">
        <f t="shared" si="0"/>
        <v>90848028.409999996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8">
        <f t="shared" ref="O9:O72" si="1">+C9+D9+E9+F9+G9+H9+I9+J9+K9+L9+M9+N9</f>
        <v>726299549.21999991</v>
      </c>
      <c r="P9" s="12"/>
      <c r="T9" s="13"/>
    </row>
    <row r="10" spans="1:29" x14ac:dyDescent="0.25">
      <c r="A10" s="29" t="s">
        <v>21</v>
      </c>
      <c r="B10" s="26"/>
      <c r="C10" s="30">
        <v>79333636.670000002</v>
      </c>
      <c r="D10" s="31">
        <v>80293820</v>
      </c>
      <c r="E10" s="31">
        <v>80427274.079999998</v>
      </c>
      <c r="F10" s="31">
        <v>80413820</v>
      </c>
      <c r="G10" s="31">
        <v>80365820</v>
      </c>
      <c r="H10" s="31">
        <v>80742820</v>
      </c>
      <c r="I10" s="31">
        <v>77982542.599999994</v>
      </c>
      <c r="J10" s="31"/>
      <c r="K10" s="31"/>
      <c r="L10" s="31"/>
      <c r="M10" s="31"/>
      <c r="N10" s="31"/>
      <c r="O10" s="34">
        <f t="shared" si="1"/>
        <v>559559733.35000002</v>
      </c>
      <c r="P10" s="12"/>
    </row>
    <row r="11" spans="1:29" x14ac:dyDescent="0.25">
      <c r="A11" s="29" t="s">
        <v>22</v>
      </c>
      <c r="B11" s="32"/>
      <c r="C11" s="30">
        <v>1225400</v>
      </c>
      <c r="D11" s="31">
        <v>1225400</v>
      </c>
      <c r="E11" s="31">
        <v>75511975</v>
      </c>
      <c r="F11" s="31">
        <v>1240400</v>
      </c>
      <c r="G11" s="31">
        <v>1240400</v>
      </c>
      <c r="H11" s="31">
        <v>1200400</v>
      </c>
      <c r="I11" s="31">
        <v>1190400</v>
      </c>
      <c r="J11" s="31"/>
      <c r="K11" s="31"/>
      <c r="L11" s="31"/>
      <c r="M11" s="31"/>
      <c r="N11" s="31"/>
      <c r="O11" s="33">
        <f>+C11+D11+E11+F11+G11+H11+I11+J11+K11+L11+M11+N11</f>
        <v>82834375</v>
      </c>
      <c r="P11" s="14"/>
    </row>
    <row r="12" spans="1:29" x14ac:dyDescent="0.25">
      <c r="A12" s="29" t="s">
        <v>23</v>
      </c>
      <c r="B12" s="32"/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/>
      <c r="K12" s="30"/>
      <c r="L12" s="30"/>
      <c r="M12" s="30"/>
      <c r="N12" s="30"/>
      <c r="O12" s="34">
        <f t="shared" si="1"/>
        <v>0</v>
      </c>
      <c r="P12" s="15"/>
    </row>
    <row r="13" spans="1:29" x14ac:dyDescent="0.25">
      <c r="A13" s="29" t="s">
        <v>24</v>
      </c>
      <c r="B13" s="32"/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/>
      <c r="K13" s="30"/>
      <c r="L13" s="30"/>
      <c r="M13" s="30"/>
      <c r="N13" s="30"/>
      <c r="O13" s="34">
        <f t="shared" si="1"/>
        <v>0</v>
      </c>
      <c r="P13" s="15"/>
    </row>
    <row r="14" spans="1:29" x14ac:dyDescent="0.25">
      <c r="A14" s="29" t="s">
        <v>25</v>
      </c>
      <c r="B14" s="32"/>
      <c r="C14" s="30">
        <v>11900199.279999999</v>
      </c>
      <c r="D14" s="30">
        <v>12043958.939999999</v>
      </c>
      <c r="E14" s="30">
        <v>12057022.23</v>
      </c>
      <c r="F14" s="30">
        <v>12062173.359999999</v>
      </c>
      <c r="G14" s="30">
        <v>12054834.16</v>
      </c>
      <c r="H14" s="30">
        <v>12112167.09</v>
      </c>
      <c r="I14" s="30">
        <v>11675085.810000001</v>
      </c>
      <c r="J14" s="30"/>
      <c r="K14" s="30"/>
      <c r="L14" s="30"/>
      <c r="M14" s="30"/>
      <c r="N14" s="30"/>
      <c r="O14" s="34">
        <f t="shared" si="1"/>
        <v>83905440.870000005</v>
      </c>
      <c r="P14" s="15"/>
      <c r="R14" s="16"/>
    </row>
    <row r="15" spans="1:29" x14ac:dyDescent="0.25">
      <c r="A15" s="25" t="s">
        <v>26</v>
      </c>
      <c r="B15" s="32"/>
      <c r="C15" s="27">
        <f t="shared" ref="C15:I15" si="2">+C16+C17+C18+C19+C20+C21+C22+C23+C24</f>
        <v>2494300.2999999998</v>
      </c>
      <c r="D15" s="27">
        <f t="shared" si="2"/>
        <v>11497467.190000001</v>
      </c>
      <c r="E15" s="27">
        <f t="shared" si="2"/>
        <v>17422239.109999999</v>
      </c>
      <c r="F15" s="27">
        <f t="shared" si="2"/>
        <v>8126286.6000000006</v>
      </c>
      <c r="G15" s="27">
        <f t="shared" si="2"/>
        <v>14347995.200000001</v>
      </c>
      <c r="H15" s="27">
        <f t="shared" si="2"/>
        <v>9294268.629999999</v>
      </c>
      <c r="I15" s="27">
        <f t="shared" si="2"/>
        <v>15831934.060000001</v>
      </c>
      <c r="J15" s="27"/>
      <c r="K15" s="27"/>
      <c r="L15" s="27"/>
      <c r="M15" s="27"/>
      <c r="N15" s="27"/>
      <c r="O15" s="28">
        <f t="shared" si="1"/>
        <v>79014491.090000004</v>
      </c>
      <c r="P15" s="17"/>
    </row>
    <row r="16" spans="1:29" x14ac:dyDescent="0.25">
      <c r="A16" s="29" t="s">
        <v>27</v>
      </c>
      <c r="B16" s="32"/>
      <c r="C16" s="30">
        <v>205835.68</v>
      </c>
      <c r="D16" s="30">
        <v>1362909.67</v>
      </c>
      <c r="E16" s="30">
        <v>2195641.04</v>
      </c>
      <c r="F16" s="30">
        <v>421514.43</v>
      </c>
      <c r="G16" s="30">
        <v>970459.07</v>
      </c>
      <c r="H16" s="30">
        <v>1160461.6599999999</v>
      </c>
      <c r="I16" s="30">
        <v>2166634.9300000002</v>
      </c>
      <c r="J16" s="30"/>
      <c r="K16" s="30"/>
      <c r="L16" s="30"/>
      <c r="M16" s="30"/>
      <c r="N16" s="30"/>
      <c r="O16" s="34">
        <f t="shared" si="1"/>
        <v>8483456.4800000004</v>
      </c>
      <c r="P16" s="15"/>
    </row>
    <row r="17" spans="1:16" ht="22.5" x14ac:dyDescent="0.25">
      <c r="A17" s="29" t="s">
        <v>28</v>
      </c>
      <c r="B17" s="32"/>
      <c r="C17" s="30">
        <v>795900</v>
      </c>
      <c r="D17" s="30">
        <v>3494803.64</v>
      </c>
      <c r="E17" s="30">
        <v>5319967.8</v>
      </c>
      <c r="F17" s="30">
        <v>5203129.99</v>
      </c>
      <c r="G17" s="30">
        <v>6180576.9800000004</v>
      </c>
      <c r="H17" s="30">
        <v>6127306.8799999999</v>
      </c>
      <c r="I17" s="30">
        <v>5999270.0999999996</v>
      </c>
      <c r="J17" s="30"/>
      <c r="K17" s="30"/>
      <c r="L17" s="30"/>
      <c r="M17" s="30"/>
      <c r="N17" s="30"/>
      <c r="O17" s="34">
        <f t="shared" si="1"/>
        <v>33120955.390000001</v>
      </c>
      <c r="P17" s="15"/>
    </row>
    <row r="18" spans="1:16" x14ac:dyDescent="0.25">
      <c r="A18" s="29" t="s">
        <v>29</v>
      </c>
      <c r="B18" s="32"/>
      <c r="C18" s="30">
        <v>158700</v>
      </c>
      <c r="D18" s="30">
        <v>169500</v>
      </c>
      <c r="E18" s="30">
        <v>141900</v>
      </c>
      <c r="F18" s="30">
        <v>402101.95</v>
      </c>
      <c r="G18" s="30">
        <v>141900</v>
      </c>
      <c r="H18" s="30">
        <v>141900</v>
      </c>
      <c r="I18" s="30">
        <v>247900</v>
      </c>
      <c r="J18" s="30"/>
      <c r="K18" s="30"/>
      <c r="L18" s="30"/>
      <c r="M18" s="30"/>
      <c r="N18" s="30"/>
      <c r="O18" s="34">
        <f t="shared" si="1"/>
        <v>1403901.95</v>
      </c>
      <c r="P18" s="15"/>
    </row>
    <row r="19" spans="1:16" x14ac:dyDescent="0.25">
      <c r="A19" s="29" t="s">
        <v>30</v>
      </c>
      <c r="B19" s="32"/>
      <c r="C19" s="30">
        <v>0</v>
      </c>
      <c r="D19" s="30">
        <v>0</v>
      </c>
      <c r="E19" s="30">
        <v>0</v>
      </c>
      <c r="F19" s="30">
        <v>30252</v>
      </c>
      <c r="G19" s="30">
        <v>0</v>
      </c>
      <c r="H19" s="30">
        <v>0</v>
      </c>
      <c r="I19" s="30">
        <v>13800</v>
      </c>
      <c r="J19" s="30"/>
      <c r="K19" s="30"/>
      <c r="L19" s="30"/>
      <c r="M19" s="30"/>
      <c r="N19" s="30"/>
      <c r="O19" s="34">
        <f t="shared" si="1"/>
        <v>44052</v>
      </c>
      <c r="P19" s="15"/>
    </row>
    <row r="20" spans="1:16" x14ac:dyDescent="0.25">
      <c r="A20" s="29" t="s">
        <v>31</v>
      </c>
      <c r="B20" s="32"/>
      <c r="C20" s="30">
        <v>40000</v>
      </c>
      <c r="D20" s="30">
        <v>0</v>
      </c>
      <c r="E20" s="30">
        <v>2567786.36</v>
      </c>
      <c r="F20" s="30">
        <v>140420</v>
      </c>
      <c r="G20" s="30">
        <v>1607405.62</v>
      </c>
      <c r="H20" s="30">
        <v>170239.54</v>
      </c>
      <c r="I20" s="30">
        <v>1597166.08</v>
      </c>
      <c r="J20" s="30"/>
      <c r="K20" s="30"/>
      <c r="L20" s="30"/>
      <c r="M20" s="30"/>
      <c r="N20" s="30"/>
      <c r="O20" s="34">
        <f t="shared" si="1"/>
        <v>6123017.6000000006</v>
      </c>
      <c r="P20" s="15"/>
    </row>
    <row r="21" spans="1:16" x14ac:dyDescent="0.25">
      <c r="A21" s="29" t="s">
        <v>32</v>
      </c>
      <c r="B21" s="32"/>
      <c r="C21" s="30">
        <v>1034159.8</v>
      </c>
      <c r="D21" s="30">
        <v>1603530.23</v>
      </c>
      <c r="E21" s="30">
        <v>1608835.01</v>
      </c>
      <c r="F21" s="30">
        <v>644010.65</v>
      </c>
      <c r="G21" s="30">
        <v>2713649.52</v>
      </c>
      <c r="H21" s="30">
        <v>200000</v>
      </c>
      <c r="I21" s="30">
        <v>1482763.68</v>
      </c>
      <c r="J21" s="30"/>
      <c r="K21" s="30"/>
      <c r="L21" s="30"/>
      <c r="M21" s="30"/>
      <c r="N21" s="30"/>
      <c r="O21" s="34">
        <f t="shared" si="1"/>
        <v>9286948.8900000006</v>
      </c>
      <c r="P21" s="15"/>
    </row>
    <row r="22" spans="1:16" ht="33.75" x14ac:dyDescent="0.25">
      <c r="A22" s="29" t="s">
        <v>33</v>
      </c>
      <c r="B22" s="32"/>
      <c r="C22" s="30">
        <v>0</v>
      </c>
      <c r="D22" s="30">
        <v>180799.31</v>
      </c>
      <c r="E22" s="30">
        <v>351516.52</v>
      </c>
      <c r="F22" s="30">
        <v>25525.11</v>
      </c>
      <c r="G22" s="30">
        <v>60239</v>
      </c>
      <c r="H22" s="30">
        <v>249133.01</v>
      </c>
      <c r="I22" s="30">
        <v>1334224.8700000001</v>
      </c>
      <c r="J22" s="30"/>
      <c r="K22" s="30"/>
      <c r="L22" s="30"/>
      <c r="M22" s="30"/>
      <c r="N22" s="30"/>
      <c r="O22" s="34">
        <f t="shared" si="1"/>
        <v>2201437.8200000003</v>
      </c>
      <c r="P22" s="15"/>
    </row>
    <row r="23" spans="1:16" ht="22.5" x14ac:dyDescent="0.25">
      <c r="A23" s="29" t="s">
        <v>34</v>
      </c>
      <c r="B23" s="32"/>
      <c r="C23" s="30">
        <v>259704.82</v>
      </c>
      <c r="D23" s="30">
        <v>3760664.63</v>
      </c>
      <c r="E23" s="30">
        <v>3436216.31</v>
      </c>
      <c r="F23" s="30">
        <v>839652.71</v>
      </c>
      <c r="G23" s="30">
        <v>2673765.0099999998</v>
      </c>
      <c r="H23" s="30">
        <v>1120780.02</v>
      </c>
      <c r="I23" s="30">
        <v>2352327.46</v>
      </c>
      <c r="J23" s="30"/>
      <c r="K23" s="30"/>
      <c r="L23" s="30"/>
      <c r="M23" s="30"/>
      <c r="N23" s="30"/>
      <c r="O23" s="34">
        <f t="shared" si="1"/>
        <v>14443110.960000001</v>
      </c>
      <c r="P23" s="15"/>
    </row>
    <row r="24" spans="1:16" x14ac:dyDescent="0.25">
      <c r="A24" s="29" t="s">
        <v>35</v>
      </c>
      <c r="B24" s="32"/>
      <c r="C24" s="30">
        <v>0</v>
      </c>
      <c r="D24" s="30">
        <v>925259.71</v>
      </c>
      <c r="E24" s="30">
        <v>1800376.07</v>
      </c>
      <c r="F24" s="30">
        <v>419679.76</v>
      </c>
      <c r="G24" s="30">
        <v>0</v>
      </c>
      <c r="H24" s="30">
        <v>124447.52</v>
      </c>
      <c r="I24" s="30">
        <v>637846.93999999994</v>
      </c>
      <c r="J24" s="30"/>
      <c r="K24" s="30"/>
      <c r="L24" s="30"/>
      <c r="M24" s="30"/>
      <c r="N24" s="30"/>
      <c r="O24" s="34">
        <f t="shared" si="1"/>
        <v>3907610</v>
      </c>
      <c r="P24" s="15"/>
    </row>
    <row r="25" spans="1:16" x14ac:dyDescent="0.25">
      <c r="A25" s="25" t="s">
        <v>36</v>
      </c>
      <c r="B25" s="32"/>
      <c r="C25" s="27">
        <f t="shared" ref="C25:I25" si="3">+C26+C27+C28+C29+C30+C31+C32+C33+C34</f>
        <v>29983.9</v>
      </c>
      <c r="D25" s="27">
        <f t="shared" si="3"/>
        <v>156374.81</v>
      </c>
      <c r="E25" s="27">
        <f t="shared" si="3"/>
        <v>2583999.92</v>
      </c>
      <c r="F25" s="27">
        <f t="shared" si="3"/>
        <v>819838.61</v>
      </c>
      <c r="G25" s="27">
        <f t="shared" si="3"/>
        <v>415720.85</v>
      </c>
      <c r="H25" s="27">
        <f t="shared" si="3"/>
        <v>3216278.59</v>
      </c>
      <c r="I25" s="27">
        <f t="shared" si="3"/>
        <v>1739673.25</v>
      </c>
      <c r="J25" s="27"/>
      <c r="K25" s="27"/>
      <c r="L25" s="27"/>
      <c r="M25" s="27"/>
      <c r="N25" s="27"/>
      <c r="O25" s="28">
        <f t="shared" si="1"/>
        <v>8961869.9299999997</v>
      </c>
      <c r="P25" s="17"/>
    </row>
    <row r="26" spans="1:16" ht="22.5" x14ac:dyDescent="0.25">
      <c r="A26" s="29" t="s">
        <v>37</v>
      </c>
      <c r="B26" s="32"/>
      <c r="C26" s="30">
        <v>29983.9</v>
      </c>
      <c r="D26" s="30">
        <v>145374.91</v>
      </c>
      <c r="E26" s="30">
        <v>367089.38</v>
      </c>
      <c r="F26" s="30">
        <v>145295.28</v>
      </c>
      <c r="G26" s="30">
        <v>19983.25</v>
      </c>
      <c r="H26" s="30">
        <v>130689.05</v>
      </c>
      <c r="I26" s="30">
        <v>183379.76</v>
      </c>
      <c r="J26" s="30"/>
      <c r="K26" s="30"/>
      <c r="L26" s="30"/>
      <c r="M26" s="30"/>
      <c r="N26" s="30"/>
      <c r="O26" s="34">
        <f t="shared" si="1"/>
        <v>1021795.53</v>
      </c>
      <c r="P26" s="15"/>
    </row>
    <row r="27" spans="1:16" x14ac:dyDescent="0.25">
      <c r="A27" s="29" t="s">
        <v>38</v>
      </c>
      <c r="B27" s="32"/>
      <c r="C27" s="30">
        <v>0</v>
      </c>
      <c r="D27" s="30">
        <v>10999.9</v>
      </c>
      <c r="E27" s="30">
        <v>21005.919999999998</v>
      </c>
      <c r="F27" s="30">
        <v>2624.31</v>
      </c>
      <c r="G27" s="30">
        <v>0</v>
      </c>
      <c r="H27" s="27">
        <v>0</v>
      </c>
      <c r="I27" s="30">
        <v>55845.4</v>
      </c>
      <c r="J27" s="30"/>
      <c r="K27" s="30"/>
      <c r="L27" s="30"/>
      <c r="M27" s="30"/>
      <c r="N27" s="30"/>
      <c r="O27" s="34">
        <f t="shared" si="1"/>
        <v>90475.53</v>
      </c>
      <c r="P27" s="15"/>
    </row>
    <row r="28" spans="1:16" ht="22.5" x14ac:dyDescent="0.25">
      <c r="A28" s="29" t="s">
        <v>39</v>
      </c>
      <c r="B28" s="32"/>
      <c r="C28" s="30">
        <v>0</v>
      </c>
      <c r="D28" s="30">
        <v>0</v>
      </c>
      <c r="E28" s="30">
        <v>396899.94</v>
      </c>
      <c r="F28" s="30">
        <v>3686.35</v>
      </c>
      <c r="G28" s="30">
        <v>0</v>
      </c>
      <c r="H28" s="30">
        <v>81449.5</v>
      </c>
      <c r="I28" s="30">
        <v>406315.55</v>
      </c>
      <c r="J28" s="30"/>
      <c r="K28" s="30"/>
      <c r="L28" s="30"/>
      <c r="M28" s="30"/>
      <c r="N28" s="30"/>
      <c r="O28" s="34">
        <f t="shared" si="1"/>
        <v>888351.34</v>
      </c>
      <c r="P28" s="15"/>
    </row>
    <row r="29" spans="1:16" x14ac:dyDescent="0.25">
      <c r="A29" s="29" t="s">
        <v>40</v>
      </c>
      <c r="B29" s="32"/>
      <c r="C29" s="30">
        <v>0</v>
      </c>
      <c r="D29" s="30">
        <v>0</v>
      </c>
      <c r="E29" s="30">
        <v>147448.79999999999</v>
      </c>
      <c r="F29" s="100">
        <v>0</v>
      </c>
      <c r="G29" s="30">
        <v>0</v>
      </c>
      <c r="H29" s="30">
        <v>0</v>
      </c>
      <c r="I29" s="30">
        <v>0</v>
      </c>
      <c r="J29" s="30"/>
      <c r="K29" s="30"/>
      <c r="L29" s="30"/>
      <c r="M29" s="30"/>
      <c r="N29" s="30"/>
      <c r="O29" s="34">
        <f t="shared" si="1"/>
        <v>147448.79999999999</v>
      </c>
      <c r="P29" s="15"/>
    </row>
    <row r="30" spans="1:16" s="18" customFormat="1" ht="22.5" x14ac:dyDescent="0.25">
      <c r="A30" s="35" t="s">
        <v>41</v>
      </c>
      <c r="B30" s="36"/>
      <c r="C30" s="30">
        <v>0</v>
      </c>
      <c r="D30" s="30">
        <v>0</v>
      </c>
      <c r="E30" s="30">
        <v>135196.09</v>
      </c>
      <c r="F30" s="30">
        <v>9727.64</v>
      </c>
      <c r="G30" s="30">
        <v>0</v>
      </c>
      <c r="H30" s="30">
        <v>0</v>
      </c>
      <c r="I30" s="30">
        <v>325495.89</v>
      </c>
      <c r="J30" s="30"/>
      <c r="K30" s="30"/>
      <c r="L30" s="30"/>
      <c r="M30" s="30"/>
      <c r="N30" s="30"/>
      <c r="O30" s="34">
        <f t="shared" si="1"/>
        <v>470419.62</v>
      </c>
      <c r="P30" s="15"/>
    </row>
    <row r="31" spans="1:16" ht="22.5" x14ac:dyDescent="0.25">
      <c r="A31" s="29" t="s">
        <v>42</v>
      </c>
      <c r="B31" s="32"/>
      <c r="C31" s="30">
        <v>0</v>
      </c>
      <c r="D31" s="30">
        <v>0</v>
      </c>
      <c r="E31" s="30">
        <v>3695.76</v>
      </c>
      <c r="F31" s="30">
        <v>23182.65</v>
      </c>
      <c r="G31" s="30">
        <v>0</v>
      </c>
      <c r="H31" s="30">
        <v>0</v>
      </c>
      <c r="I31" s="30">
        <v>2531</v>
      </c>
      <c r="J31" s="30"/>
      <c r="K31" s="30"/>
      <c r="L31" s="30"/>
      <c r="M31" s="30"/>
      <c r="N31" s="30"/>
      <c r="O31" s="34">
        <f t="shared" si="1"/>
        <v>29409.410000000003</v>
      </c>
      <c r="P31" s="15"/>
    </row>
    <row r="32" spans="1:16" ht="22.5" x14ac:dyDescent="0.25">
      <c r="A32" s="29" t="s">
        <v>43</v>
      </c>
      <c r="B32" s="32"/>
      <c r="C32" s="30">
        <v>0</v>
      </c>
      <c r="D32" s="30">
        <v>0</v>
      </c>
      <c r="E32" s="30">
        <v>1324992.3999999999</v>
      </c>
      <c r="F32" s="30">
        <v>11728.64</v>
      </c>
      <c r="G32" s="30">
        <v>8875</v>
      </c>
      <c r="H32" s="30">
        <v>2606000</v>
      </c>
      <c r="I32" s="30">
        <v>161200.14000000001</v>
      </c>
      <c r="J32" s="30"/>
      <c r="K32" s="30"/>
      <c r="L32" s="30"/>
      <c r="M32" s="30"/>
      <c r="N32" s="30"/>
      <c r="O32" s="34">
        <f t="shared" si="1"/>
        <v>4112796.18</v>
      </c>
      <c r="P32" s="15"/>
    </row>
    <row r="33" spans="1:16" ht="22.5" x14ac:dyDescent="0.25">
      <c r="A33" s="29" t="s">
        <v>44</v>
      </c>
      <c r="B33" s="32"/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/>
      <c r="K33" s="30"/>
      <c r="L33" s="30"/>
      <c r="M33" s="30"/>
      <c r="N33" s="30"/>
      <c r="O33" s="34">
        <f t="shared" si="1"/>
        <v>0</v>
      </c>
      <c r="P33" s="15"/>
    </row>
    <row r="34" spans="1:16" x14ac:dyDescent="0.25">
      <c r="A34" s="29" t="s">
        <v>45</v>
      </c>
      <c r="B34" s="32"/>
      <c r="C34" s="30">
        <v>0</v>
      </c>
      <c r="D34" s="30">
        <v>0</v>
      </c>
      <c r="E34" s="30">
        <v>187671.63</v>
      </c>
      <c r="F34" s="30">
        <v>623593.74</v>
      </c>
      <c r="G34" s="30">
        <v>386862.6</v>
      </c>
      <c r="H34" s="30">
        <v>398140.04</v>
      </c>
      <c r="I34" s="30">
        <v>604905.51</v>
      </c>
      <c r="J34" s="30"/>
      <c r="K34" s="34"/>
      <c r="L34" s="34"/>
      <c r="M34" s="34"/>
      <c r="N34" s="34"/>
      <c r="O34" s="34">
        <f t="shared" si="1"/>
        <v>2201173.52</v>
      </c>
      <c r="P34" s="15"/>
    </row>
    <row r="35" spans="1:16" x14ac:dyDescent="0.25">
      <c r="A35" s="25" t="s">
        <v>46</v>
      </c>
      <c r="B35" s="32"/>
      <c r="C35" s="27">
        <f t="shared" ref="C35:I35" si="4">+C36+C37+C38+C39+C40+C41+C42</f>
        <v>0</v>
      </c>
      <c r="D35" s="27">
        <f t="shared" si="4"/>
        <v>1754984.3599999999</v>
      </c>
      <c r="E35" s="27">
        <f t="shared" si="4"/>
        <v>803000</v>
      </c>
      <c r="F35" s="27">
        <f t="shared" si="4"/>
        <v>803000</v>
      </c>
      <c r="G35" s="27">
        <f t="shared" si="4"/>
        <v>841375</v>
      </c>
      <c r="H35" s="27">
        <f t="shared" si="4"/>
        <v>803000</v>
      </c>
      <c r="I35" s="27">
        <f t="shared" si="4"/>
        <v>803000</v>
      </c>
      <c r="J35" s="27"/>
      <c r="K35" s="27"/>
      <c r="L35" s="27"/>
      <c r="M35" s="27"/>
      <c r="N35" s="27"/>
      <c r="O35" s="28">
        <f t="shared" si="1"/>
        <v>5808359.3599999994</v>
      </c>
      <c r="P35" s="17"/>
    </row>
    <row r="36" spans="1:16" ht="22.5" x14ac:dyDescent="0.25">
      <c r="A36" s="29" t="s">
        <v>47</v>
      </c>
      <c r="B36" s="32"/>
      <c r="C36" s="30">
        <v>0</v>
      </c>
      <c r="D36" s="30">
        <v>1606000</v>
      </c>
      <c r="E36" s="30">
        <v>803000</v>
      </c>
      <c r="F36" s="30">
        <v>803000</v>
      </c>
      <c r="G36" s="30">
        <v>841375</v>
      </c>
      <c r="H36" s="30">
        <v>803000</v>
      </c>
      <c r="I36" s="30">
        <v>803000</v>
      </c>
      <c r="J36" s="30"/>
      <c r="K36" s="30"/>
      <c r="L36" s="30"/>
      <c r="M36" s="30"/>
      <c r="N36" s="30"/>
      <c r="O36" s="34">
        <f t="shared" si="1"/>
        <v>5659375</v>
      </c>
      <c r="P36" s="15"/>
    </row>
    <row r="37" spans="1:16" ht="22.5" x14ac:dyDescent="0.25">
      <c r="A37" s="29" t="s">
        <v>48</v>
      </c>
      <c r="B37" s="32"/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/>
      <c r="K37" s="30"/>
      <c r="L37" s="30"/>
      <c r="M37" s="30"/>
      <c r="N37" s="30"/>
      <c r="O37" s="34">
        <f t="shared" si="1"/>
        <v>0</v>
      </c>
      <c r="P37" s="15"/>
    </row>
    <row r="38" spans="1:16" ht="22.5" x14ac:dyDescent="0.25">
      <c r="A38" s="29" t="s">
        <v>49</v>
      </c>
      <c r="B38" s="32"/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/>
      <c r="K38" s="30"/>
      <c r="L38" s="30"/>
      <c r="M38" s="30"/>
      <c r="N38" s="30"/>
      <c r="O38" s="34">
        <f t="shared" si="1"/>
        <v>0</v>
      </c>
      <c r="P38" s="15"/>
    </row>
    <row r="39" spans="1:16" ht="22.5" x14ac:dyDescent="0.25">
      <c r="A39" s="29" t="s">
        <v>50</v>
      </c>
      <c r="B39" s="32"/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/>
      <c r="K39" s="30"/>
      <c r="L39" s="30"/>
      <c r="M39" s="30"/>
      <c r="N39" s="30"/>
      <c r="O39" s="34">
        <f t="shared" si="1"/>
        <v>0</v>
      </c>
      <c r="P39" s="15"/>
    </row>
    <row r="40" spans="1:16" ht="22.5" x14ac:dyDescent="0.25">
      <c r="A40" s="29" t="s">
        <v>51</v>
      </c>
      <c r="B40" s="32"/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/>
      <c r="K40" s="30"/>
      <c r="L40" s="30"/>
      <c r="M40" s="30"/>
      <c r="N40" s="30"/>
      <c r="O40" s="34">
        <f t="shared" si="1"/>
        <v>0</v>
      </c>
      <c r="P40" s="15"/>
    </row>
    <row r="41" spans="1:16" ht="22.5" x14ac:dyDescent="0.25">
      <c r="A41" s="29" t="s">
        <v>52</v>
      </c>
      <c r="B41" s="32"/>
      <c r="C41" s="30">
        <v>0</v>
      </c>
      <c r="D41" s="30">
        <v>148984.35999999999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/>
      <c r="K41" s="30"/>
      <c r="L41" s="30"/>
      <c r="M41" s="30"/>
      <c r="N41" s="30"/>
      <c r="O41" s="34">
        <f t="shared" si="1"/>
        <v>148984.35999999999</v>
      </c>
      <c r="P41" s="15"/>
    </row>
    <row r="42" spans="1:16" ht="22.5" x14ac:dyDescent="0.25">
      <c r="A42" s="29" t="s">
        <v>53</v>
      </c>
      <c r="B42" s="32"/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/>
      <c r="K42" s="30"/>
      <c r="L42" s="30"/>
      <c r="M42" s="30"/>
      <c r="N42" s="30"/>
      <c r="O42" s="34">
        <f t="shared" si="1"/>
        <v>0</v>
      </c>
      <c r="P42" s="15"/>
    </row>
    <row r="43" spans="1:16" x14ac:dyDescent="0.25">
      <c r="A43" s="25" t="s">
        <v>54</v>
      </c>
      <c r="B43" s="32"/>
      <c r="C43" s="27">
        <f t="shared" ref="C43:I43" si="5">+C44+C45+C46+C47+C48+C49+C50</f>
        <v>0</v>
      </c>
      <c r="D43" s="27">
        <f t="shared" si="5"/>
        <v>0</v>
      </c>
      <c r="E43" s="27">
        <f t="shared" si="5"/>
        <v>0</v>
      </c>
      <c r="F43" s="27">
        <f t="shared" si="5"/>
        <v>0</v>
      </c>
      <c r="G43" s="27">
        <f t="shared" si="5"/>
        <v>0</v>
      </c>
      <c r="H43" s="27">
        <f t="shared" si="5"/>
        <v>0</v>
      </c>
      <c r="I43" s="27">
        <f t="shared" si="5"/>
        <v>0</v>
      </c>
      <c r="J43" s="27"/>
      <c r="K43" s="27"/>
      <c r="L43" s="27"/>
      <c r="M43" s="27"/>
      <c r="N43" s="27"/>
      <c r="O43" s="28">
        <f t="shared" si="1"/>
        <v>0</v>
      </c>
      <c r="P43" s="17"/>
    </row>
    <row r="44" spans="1:16" ht="22.5" x14ac:dyDescent="0.25">
      <c r="A44" s="29" t="s">
        <v>55</v>
      </c>
      <c r="B44" s="32"/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/>
      <c r="K44" s="30"/>
      <c r="L44" s="30"/>
      <c r="M44" s="30"/>
      <c r="N44" s="30"/>
      <c r="O44" s="34">
        <f t="shared" si="1"/>
        <v>0</v>
      </c>
      <c r="P44" s="15"/>
    </row>
    <row r="45" spans="1:16" ht="22.5" x14ac:dyDescent="0.25">
      <c r="A45" s="29" t="s">
        <v>56</v>
      </c>
      <c r="B45" s="32"/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/>
      <c r="K45" s="30"/>
      <c r="L45" s="30"/>
      <c r="M45" s="30"/>
      <c r="N45" s="30"/>
      <c r="O45" s="34">
        <f t="shared" si="1"/>
        <v>0</v>
      </c>
      <c r="P45" s="15"/>
    </row>
    <row r="46" spans="1:16" ht="23.25" thickBot="1" x14ac:dyDescent="0.3">
      <c r="A46" s="37" t="s">
        <v>57</v>
      </c>
      <c r="B46" s="38"/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/>
      <c r="K46" s="39"/>
      <c r="L46" s="39"/>
      <c r="M46" s="39"/>
      <c r="N46" s="39"/>
      <c r="O46" s="40">
        <f t="shared" si="1"/>
        <v>0</v>
      </c>
      <c r="P46" s="15"/>
    </row>
    <row r="47" spans="1:16" ht="22.5" x14ac:dyDescent="0.25">
      <c r="A47" s="41" t="s">
        <v>58</v>
      </c>
      <c r="B47" s="42"/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/>
      <c r="K47" s="43"/>
      <c r="L47" s="43"/>
      <c r="M47" s="43"/>
      <c r="N47" s="43"/>
      <c r="O47" s="44">
        <f t="shared" si="1"/>
        <v>0</v>
      </c>
      <c r="P47" s="15"/>
    </row>
    <row r="48" spans="1:16" ht="22.5" x14ac:dyDescent="0.25">
      <c r="A48" s="29" t="s">
        <v>59</v>
      </c>
      <c r="B48" s="32"/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/>
      <c r="K48" s="30"/>
      <c r="L48" s="30"/>
      <c r="M48" s="30"/>
      <c r="N48" s="30"/>
      <c r="O48" s="34">
        <f t="shared" si="1"/>
        <v>0</v>
      </c>
      <c r="P48" s="15"/>
    </row>
    <row r="49" spans="1:16" ht="22.5" x14ac:dyDescent="0.25">
      <c r="A49" s="29" t="s">
        <v>60</v>
      </c>
      <c r="B49" s="32"/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/>
      <c r="K49" s="30"/>
      <c r="L49" s="30"/>
      <c r="M49" s="30"/>
      <c r="N49" s="30"/>
      <c r="O49" s="34">
        <f t="shared" si="1"/>
        <v>0</v>
      </c>
      <c r="P49" s="15"/>
    </row>
    <row r="50" spans="1:16" ht="21" customHeight="1" x14ac:dyDescent="0.25">
      <c r="A50" s="29" t="s">
        <v>61</v>
      </c>
      <c r="B50" s="32"/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/>
      <c r="K50" s="30"/>
      <c r="L50" s="30"/>
      <c r="M50" s="30"/>
      <c r="N50" s="30"/>
      <c r="O50" s="34">
        <f t="shared" si="1"/>
        <v>0</v>
      </c>
      <c r="P50" s="15"/>
    </row>
    <row r="51" spans="1:16" x14ac:dyDescent="0.25">
      <c r="A51" s="25" t="s">
        <v>62</v>
      </c>
      <c r="B51" s="32"/>
      <c r="C51" s="27">
        <f t="shared" ref="C51:I51" si="6">+C52+C53+C54+C55+C56+C57+C58+C59+C60</f>
        <v>0</v>
      </c>
      <c r="D51" s="27">
        <f t="shared" si="6"/>
        <v>0</v>
      </c>
      <c r="E51" s="27">
        <f t="shared" si="6"/>
        <v>42890</v>
      </c>
      <c r="F51" s="27">
        <f t="shared" si="6"/>
        <v>0</v>
      </c>
      <c r="G51" s="27">
        <f t="shared" si="6"/>
        <v>0</v>
      </c>
      <c r="H51" s="27">
        <f t="shared" si="6"/>
        <v>0</v>
      </c>
      <c r="I51" s="27">
        <f t="shared" si="6"/>
        <v>429675.88</v>
      </c>
      <c r="J51" s="27"/>
      <c r="K51" s="27"/>
      <c r="L51" s="27"/>
      <c r="M51" s="27"/>
      <c r="N51" s="27"/>
      <c r="O51" s="28">
        <f t="shared" si="1"/>
        <v>472565.88</v>
      </c>
      <c r="P51" s="17"/>
    </row>
    <row r="52" spans="1:16" x14ac:dyDescent="0.25">
      <c r="A52" s="29" t="s">
        <v>63</v>
      </c>
      <c r="B52" s="32"/>
      <c r="C52" s="30">
        <v>0</v>
      </c>
      <c r="D52" s="30">
        <v>0</v>
      </c>
      <c r="E52" s="30">
        <v>42890</v>
      </c>
      <c r="F52" s="30">
        <v>0</v>
      </c>
      <c r="G52" s="30">
        <v>0</v>
      </c>
      <c r="H52" s="30">
        <v>0</v>
      </c>
      <c r="I52" s="30">
        <v>0</v>
      </c>
      <c r="J52" s="30"/>
      <c r="K52" s="30"/>
      <c r="L52" s="30"/>
      <c r="M52" s="30"/>
      <c r="N52" s="30"/>
      <c r="O52" s="34">
        <f t="shared" si="1"/>
        <v>42890</v>
      </c>
      <c r="P52" s="15"/>
    </row>
    <row r="53" spans="1:16" ht="22.5" x14ac:dyDescent="0.25">
      <c r="A53" s="29" t="s">
        <v>64</v>
      </c>
      <c r="B53" s="32"/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/>
      <c r="K53" s="30"/>
      <c r="L53" s="30"/>
      <c r="M53" s="30"/>
      <c r="N53" s="30"/>
      <c r="O53" s="34">
        <f t="shared" si="1"/>
        <v>0</v>
      </c>
      <c r="P53" s="15"/>
    </row>
    <row r="54" spans="1:16" ht="22.5" x14ac:dyDescent="0.25">
      <c r="A54" s="29" t="s">
        <v>65</v>
      </c>
      <c r="B54" s="32"/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/>
      <c r="K54" s="30"/>
      <c r="L54" s="30"/>
      <c r="M54" s="30"/>
      <c r="N54" s="30"/>
      <c r="O54" s="34">
        <f t="shared" si="1"/>
        <v>0</v>
      </c>
      <c r="P54" s="15"/>
    </row>
    <row r="55" spans="1:16" ht="22.5" x14ac:dyDescent="0.25">
      <c r="A55" s="29" t="s">
        <v>66</v>
      </c>
      <c r="B55" s="32"/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/>
      <c r="K55" s="30"/>
      <c r="L55" s="30"/>
      <c r="M55" s="30"/>
      <c r="N55" s="30"/>
      <c r="O55" s="34">
        <f t="shared" si="1"/>
        <v>0</v>
      </c>
      <c r="P55" s="15"/>
    </row>
    <row r="56" spans="1:16" ht="22.5" x14ac:dyDescent="0.25">
      <c r="A56" s="29" t="s">
        <v>67</v>
      </c>
      <c r="B56" s="32"/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/>
      <c r="K56" s="30"/>
      <c r="L56" s="30"/>
      <c r="M56" s="30"/>
      <c r="N56" s="30"/>
      <c r="O56" s="34">
        <f t="shared" si="1"/>
        <v>0</v>
      </c>
      <c r="P56" s="15"/>
    </row>
    <row r="57" spans="1:16" x14ac:dyDescent="0.25">
      <c r="A57" s="29" t="s">
        <v>68</v>
      </c>
      <c r="B57" s="32"/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429675.88</v>
      </c>
      <c r="J57" s="30"/>
      <c r="K57" s="30"/>
      <c r="L57" s="30"/>
      <c r="M57" s="30"/>
      <c r="N57" s="30"/>
      <c r="O57" s="34">
        <f t="shared" si="1"/>
        <v>429675.88</v>
      </c>
      <c r="P57" s="15"/>
    </row>
    <row r="58" spans="1:16" x14ac:dyDescent="0.25">
      <c r="A58" s="29" t="s">
        <v>69</v>
      </c>
      <c r="B58" s="32"/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/>
      <c r="K58" s="30"/>
      <c r="L58" s="30"/>
      <c r="M58" s="30"/>
      <c r="N58" s="30"/>
      <c r="O58" s="34">
        <f t="shared" si="1"/>
        <v>0</v>
      </c>
      <c r="P58" s="15"/>
    </row>
    <row r="59" spans="1:16" x14ac:dyDescent="0.25">
      <c r="A59" s="29" t="s">
        <v>70</v>
      </c>
      <c r="B59" s="32"/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/>
      <c r="K59" s="30"/>
      <c r="L59" s="30"/>
      <c r="M59" s="30"/>
      <c r="N59" s="30"/>
      <c r="O59" s="34">
        <f t="shared" si="1"/>
        <v>0</v>
      </c>
      <c r="P59" s="15"/>
    </row>
    <row r="60" spans="1:16" ht="22.5" x14ac:dyDescent="0.25">
      <c r="A60" s="29" t="s">
        <v>71</v>
      </c>
      <c r="B60" s="32"/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/>
      <c r="K60" s="30"/>
      <c r="L60" s="30"/>
      <c r="M60" s="30"/>
      <c r="N60" s="30"/>
      <c r="O60" s="34">
        <f t="shared" si="1"/>
        <v>0</v>
      </c>
      <c r="P60" s="15"/>
    </row>
    <row r="61" spans="1:16" x14ac:dyDescent="0.25">
      <c r="A61" s="25" t="s">
        <v>72</v>
      </c>
      <c r="B61" s="32"/>
      <c r="C61" s="27">
        <f>+C62+C64+C63+C65</f>
        <v>0</v>
      </c>
      <c r="D61" s="27">
        <f t="shared" ref="D61:I61" si="7">+D62+D64+D63+D65</f>
        <v>0</v>
      </c>
      <c r="E61" s="27">
        <f t="shared" si="7"/>
        <v>0</v>
      </c>
      <c r="F61" s="27">
        <f t="shared" si="7"/>
        <v>0</v>
      </c>
      <c r="G61" s="27">
        <f t="shared" si="7"/>
        <v>913099.63</v>
      </c>
      <c r="H61" s="27">
        <f t="shared" si="7"/>
        <v>0</v>
      </c>
      <c r="I61" s="27">
        <f t="shared" si="7"/>
        <v>0</v>
      </c>
      <c r="J61" s="27"/>
      <c r="K61" s="27"/>
      <c r="L61" s="27"/>
      <c r="M61" s="27"/>
      <c r="N61" s="27"/>
      <c r="O61" s="28">
        <f t="shared" si="1"/>
        <v>913099.63</v>
      </c>
      <c r="P61" s="17"/>
    </row>
    <row r="62" spans="1:16" x14ac:dyDescent="0.25">
      <c r="A62" s="29" t="s">
        <v>73</v>
      </c>
      <c r="B62" s="32"/>
      <c r="C62" s="30">
        <v>0</v>
      </c>
      <c r="D62" s="30">
        <v>0</v>
      </c>
      <c r="E62" s="30">
        <v>0</v>
      </c>
      <c r="F62" s="30">
        <v>0</v>
      </c>
      <c r="G62" s="30">
        <v>913099.63</v>
      </c>
      <c r="H62" s="30">
        <v>0</v>
      </c>
      <c r="I62" s="30">
        <v>0</v>
      </c>
      <c r="J62" s="30"/>
      <c r="K62" s="30"/>
      <c r="L62" s="30"/>
      <c r="M62" s="30"/>
      <c r="N62" s="30"/>
      <c r="O62" s="34">
        <f t="shared" si="1"/>
        <v>913099.63</v>
      </c>
      <c r="P62" s="15"/>
    </row>
    <row r="63" spans="1:16" x14ac:dyDescent="0.25">
      <c r="A63" s="29" t="s">
        <v>74</v>
      </c>
      <c r="B63" s="32"/>
      <c r="C63" s="30">
        <v>0</v>
      </c>
      <c r="D63" s="30">
        <v>0</v>
      </c>
      <c r="E63" s="30">
        <v>0</v>
      </c>
      <c r="F63" s="30">
        <v>0</v>
      </c>
      <c r="G63" s="30"/>
      <c r="H63" s="30">
        <v>0</v>
      </c>
      <c r="I63" s="30">
        <v>0</v>
      </c>
      <c r="J63" s="30"/>
      <c r="K63" s="30"/>
      <c r="L63" s="30"/>
      <c r="M63" s="30"/>
      <c r="N63" s="30"/>
      <c r="O63" s="34">
        <f t="shared" si="1"/>
        <v>0</v>
      </c>
      <c r="P63" s="15"/>
    </row>
    <row r="64" spans="1:16" ht="22.5" x14ac:dyDescent="0.25">
      <c r="A64" s="29" t="s">
        <v>75</v>
      </c>
      <c r="B64" s="32"/>
      <c r="C64" s="30">
        <v>0</v>
      </c>
      <c r="D64" s="30">
        <v>0</v>
      </c>
      <c r="E64" s="30">
        <v>0</v>
      </c>
      <c r="F64" s="30">
        <v>0</v>
      </c>
      <c r="G64" s="30"/>
      <c r="H64" s="30">
        <v>0</v>
      </c>
      <c r="I64" s="30">
        <v>0</v>
      </c>
      <c r="J64" s="30"/>
      <c r="K64" s="30"/>
      <c r="L64" s="30"/>
      <c r="M64" s="30"/>
      <c r="N64" s="30"/>
      <c r="O64" s="34">
        <f t="shared" si="1"/>
        <v>0</v>
      </c>
      <c r="P64" s="15"/>
    </row>
    <row r="65" spans="1:17" ht="33.75" x14ac:dyDescent="0.25">
      <c r="A65" s="29" t="s">
        <v>76</v>
      </c>
      <c r="B65" s="32"/>
      <c r="C65" s="30">
        <v>0</v>
      </c>
      <c r="D65" s="30">
        <v>0</v>
      </c>
      <c r="E65" s="30">
        <v>0</v>
      </c>
      <c r="F65" s="30">
        <v>0</v>
      </c>
      <c r="G65" s="30"/>
      <c r="H65" s="30">
        <v>0</v>
      </c>
      <c r="I65" s="30">
        <v>0</v>
      </c>
      <c r="J65" s="30"/>
      <c r="K65" s="30"/>
      <c r="L65" s="30"/>
      <c r="M65" s="30"/>
      <c r="N65" s="30"/>
      <c r="O65" s="34">
        <f t="shared" si="1"/>
        <v>0</v>
      </c>
      <c r="P65" s="15"/>
    </row>
    <row r="66" spans="1:17" ht="22.5" x14ac:dyDescent="0.25">
      <c r="A66" s="25" t="s">
        <v>77</v>
      </c>
      <c r="B66" s="32"/>
      <c r="C66" s="27">
        <f>+C67+C69+C68+C70</f>
        <v>0</v>
      </c>
      <c r="D66" s="27">
        <f>+D67+D68</f>
        <v>0</v>
      </c>
      <c r="E66" s="27"/>
      <c r="F66" s="27">
        <v>0</v>
      </c>
      <c r="G66" s="27"/>
      <c r="H66" s="27">
        <v>0</v>
      </c>
      <c r="I66" s="27">
        <v>0</v>
      </c>
      <c r="J66" s="27"/>
      <c r="K66" s="27"/>
      <c r="L66" s="27"/>
      <c r="M66" s="27"/>
      <c r="N66" s="27"/>
      <c r="O66" s="28">
        <f t="shared" si="1"/>
        <v>0</v>
      </c>
      <c r="P66" s="17"/>
      <c r="Q66" s="16"/>
    </row>
    <row r="67" spans="1:17" x14ac:dyDescent="0.25">
      <c r="A67" s="29" t="s">
        <v>78</v>
      </c>
      <c r="B67" s="32"/>
      <c r="C67" s="30">
        <v>0</v>
      </c>
      <c r="D67" s="30">
        <v>0</v>
      </c>
      <c r="E67" s="30">
        <v>0</v>
      </c>
      <c r="F67" s="30">
        <v>0</v>
      </c>
      <c r="G67" s="30"/>
      <c r="H67" s="30">
        <v>0</v>
      </c>
      <c r="I67" s="30">
        <v>0</v>
      </c>
      <c r="J67" s="30"/>
      <c r="K67" s="30"/>
      <c r="L67" s="30"/>
      <c r="M67" s="30"/>
      <c r="N67" s="30"/>
      <c r="O67" s="34">
        <f t="shared" si="1"/>
        <v>0</v>
      </c>
      <c r="P67" s="15"/>
    </row>
    <row r="68" spans="1:17" ht="22.5" x14ac:dyDescent="0.25">
      <c r="A68" s="29" t="s">
        <v>79</v>
      </c>
      <c r="B68" s="32"/>
      <c r="C68" s="30">
        <v>0</v>
      </c>
      <c r="D68" s="30">
        <v>0</v>
      </c>
      <c r="E68" s="30">
        <v>0</v>
      </c>
      <c r="F68" s="30">
        <v>0</v>
      </c>
      <c r="G68" s="30"/>
      <c r="H68" s="30">
        <v>0</v>
      </c>
      <c r="I68" s="30">
        <v>0</v>
      </c>
      <c r="J68" s="30"/>
      <c r="K68" s="30"/>
      <c r="L68" s="30"/>
      <c r="M68" s="30"/>
      <c r="N68" s="30"/>
      <c r="O68" s="34">
        <f t="shared" si="1"/>
        <v>0</v>
      </c>
      <c r="P68" s="15"/>
    </row>
    <row r="69" spans="1:17" x14ac:dyDescent="0.25">
      <c r="A69" s="25" t="s">
        <v>80</v>
      </c>
      <c r="B69" s="32"/>
      <c r="C69" s="27">
        <f>C70+C71+C72</f>
        <v>0</v>
      </c>
      <c r="D69" s="27">
        <f t="shared" ref="D69:O69" si="8">D70+D71+D72</f>
        <v>0</v>
      </c>
      <c r="E69" s="27">
        <f t="shared" si="8"/>
        <v>0</v>
      </c>
      <c r="F69" s="27">
        <f t="shared" si="8"/>
        <v>0</v>
      </c>
      <c r="G69" s="27">
        <f t="shared" si="8"/>
        <v>0</v>
      </c>
      <c r="H69" s="27">
        <f t="shared" si="8"/>
        <v>0</v>
      </c>
      <c r="I69" s="27">
        <f t="shared" si="8"/>
        <v>0</v>
      </c>
      <c r="J69" s="27">
        <f t="shared" si="8"/>
        <v>0</v>
      </c>
      <c r="K69" s="27">
        <f t="shared" si="8"/>
        <v>0</v>
      </c>
      <c r="L69" s="27">
        <f t="shared" si="8"/>
        <v>0</v>
      </c>
      <c r="M69" s="27">
        <f t="shared" si="8"/>
        <v>0</v>
      </c>
      <c r="N69" s="27">
        <f t="shared" si="8"/>
        <v>0</v>
      </c>
      <c r="O69" s="28">
        <f t="shared" si="8"/>
        <v>0</v>
      </c>
      <c r="P69" s="17"/>
    </row>
    <row r="70" spans="1:17" x14ac:dyDescent="0.25">
      <c r="A70" s="29" t="s">
        <v>81</v>
      </c>
      <c r="B70" s="32"/>
      <c r="C70" s="30">
        <v>0</v>
      </c>
      <c r="D70" s="30">
        <v>0</v>
      </c>
      <c r="E70" s="30">
        <v>0</v>
      </c>
      <c r="F70" s="30">
        <v>0</v>
      </c>
      <c r="G70" s="30"/>
      <c r="H70" s="30">
        <v>0</v>
      </c>
      <c r="I70" s="30">
        <v>0</v>
      </c>
      <c r="J70" s="30"/>
      <c r="K70" s="30"/>
      <c r="L70" s="30"/>
      <c r="M70" s="30"/>
      <c r="N70" s="30"/>
      <c r="O70" s="34">
        <f t="shared" si="1"/>
        <v>0</v>
      </c>
      <c r="P70" s="15"/>
    </row>
    <row r="71" spans="1:17" x14ac:dyDescent="0.25">
      <c r="A71" s="29" t="s">
        <v>82</v>
      </c>
      <c r="B71" s="32"/>
      <c r="C71" s="30">
        <v>0</v>
      </c>
      <c r="D71" s="30">
        <v>0</v>
      </c>
      <c r="E71" s="30">
        <v>0</v>
      </c>
      <c r="F71" s="30">
        <v>0</v>
      </c>
      <c r="G71" s="30"/>
      <c r="H71" s="30"/>
      <c r="I71" s="30">
        <v>0</v>
      </c>
      <c r="J71" s="30"/>
      <c r="K71" s="30"/>
      <c r="L71" s="30"/>
      <c r="M71" s="30"/>
      <c r="N71" s="30"/>
      <c r="O71" s="34">
        <f t="shared" si="1"/>
        <v>0</v>
      </c>
      <c r="P71" s="15"/>
    </row>
    <row r="72" spans="1:17" ht="22.5" x14ac:dyDescent="0.25">
      <c r="A72" s="29" t="s">
        <v>83</v>
      </c>
      <c r="B72" s="32"/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/>
      <c r="K72" s="30"/>
      <c r="L72" s="30"/>
      <c r="M72" s="30"/>
      <c r="N72" s="30"/>
      <c r="O72" s="34">
        <f t="shared" si="1"/>
        <v>0</v>
      </c>
      <c r="P72" s="15"/>
      <c r="Q72" s="16"/>
    </row>
    <row r="73" spans="1:17" x14ac:dyDescent="0.25">
      <c r="A73" s="45" t="s">
        <v>84</v>
      </c>
      <c r="B73" s="46"/>
      <c r="C73" s="47">
        <f t="shared" ref="C73:N73" si="9">+C9+C15+C25+C35+C43+C51+C61+C66+C69</f>
        <v>94983520.150000006</v>
      </c>
      <c r="D73" s="47">
        <f t="shared" si="9"/>
        <v>106972005.3</v>
      </c>
      <c r="E73" s="47">
        <f t="shared" si="9"/>
        <v>188848400.33999994</v>
      </c>
      <c r="F73" s="47">
        <f t="shared" si="9"/>
        <v>103465518.56999999</v>
      </c>
      <c r="G73" s="47">
        <f t="shared" si="9"/>
        <v>110179244.83999999</v>
      </c>
      <c r="H73" s="47">
        <f t="shared" si="9"/>
        <v>107368934.31</v>
      </c>
      <c r="I73" s="47">
        <f t="shared" si="9"/>
        <v>109652311.59999999</v>
      </c>
      <c r="J73" s="47">
        <f t="shared" si="9"/>
        <v>0</v>
      </c>
      <c r="K73" s="47">
        <f t="shared" si="9"/>
        <v>0</v>
      </c>
      <c r="L73" s="47">
        <f t="shared" si="9"/>
        <v>0</v>
      </c>
      <c r="M73" s="47">
        <f t="shared" si="9"/>
        <v>0</v>
      </c>
      <c r="N73" s="47">
        <f t="shared" si="9"/>
        <v>0</v>
      </c>
      <c r="O73" s="47">
        <f t="shared" ref="O73:O84" si="10">+C73+D73+E73+F73+G73+H73+I73+J73+K73+L73+M73+N73</f>
        <v>821469935.11000001</v>
      </c>
      <c r="P73" s="19">
        <f>103465518.57-F73</f>
        <v>0</v>
      </c>
    </row>
    <row r="74" spans="1:17" s="21" customFormat="1" x14ac:dyDescent="0.25">
      <c r="A74" s="48"/>
      <c r="B74" s="49"/>
      <c r="C74" s="33"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>
        <f t="shared" si="10"/>
        <v>0</v>
      </c>
      <c r="P74" s="20"/>
    </row>
    <row r="75" spans="1:17" s="21" customFormat="1" x14ac:dyDescent="0.25">
      <c r="A75" s="50" t="s">
        <v>85</v>
      </c>
      <c r="B75" s="51"/>
      <c r="C75" s="52">
        <v>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>
        <f t="shared" si="10"/>
        <v>0</v>
      </c>
      <c r="P75" s="22"/>
    </row>
    <row r="76" spans="1:17" x14ac:dyDescent="0.25">
      <c r="A76" s="25" t="s">
        <v>86</v>
      </c>
      <c r="B76" s="3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8">
        <f t="shared" si="10"/>
        <v>0</v>
      </c>
      <c r="P76" s="17"/>
    </row>
    <row r="77" spans="1:17" ht="22.5" x14ac:dyDescent="0.25">
      <c r="A77" s="29" t="s">
        <v>87</v>
      </c>
      <c r="B77" s="3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4">
        <f t="shared" si="10"/>
        <v>0</v>
      </c>
      <c r="P77" s="15"/>
    </row>
    <row r="78" spans="1:17" ht="22.5" x14ac:dyDescent="0.25">
      <c r="A78" s="29" t="s">
        <v>88</v>
      </c>
      <c r="B78" s="3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4">
        <f t="shared" si="10"/>
        <v>0</v>
      </c>
      <c r="P78" s="15"/>
    </row>
    <row r="79" spans="1:17" x14ac:dyDescent="0.25">
      <c r="A79" s="25" t="s">
        <v>89</v>
      </c>
      <c r="B79" s="32"/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8">
        <f t="shared" si="10"/>
        <v>0</v>
      </c>
      <c r="P79" s="17"/>
    </row>
    <row r="80" spans="1:17" x14ac:dyDescent="0.25">
      <c r="A80" s="29" t="s">
        <v>90</v>
      </c>
      <c r="B80" s="32"/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4">
        <f t="shared" si="10"/>
        <v>0</v>
      </c>
      <c r="P80" s="15"/>
      <c r="Q80" s="101"/>
    </row>
    <row r="81" spans="1:17" x14ac:dyDescent="0.25">
      <c r="A81" s="29" t="s">
        <v>91</v>
      </c>
      <c r="B81" s="32"/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4">
        <f t="shared" si="10"/>
        <v>0</v>
      </c>
      <c r="P81" s="15"/>
      <c r="Q81" s="102"/>
    </row>
    <row r="82" spans="1:17" x14ac:dyDescent="0.25">
      <c r="A82" s="25" t="s">
        <v>92</v>
      </c>
      <c r="B82" s="3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8">
        <f t="shared" si="10"/>
        <v>0</v>
      </c>
      <c r="P82" s="17"/>
      <c r="Q82" s="101"/>
    </row>
    <row r="83" spans="1:17" ht="22.5" x14ac:dyDescent="0.25">
      <c r="A83" s="29" t="s">
        <v>93</v>
      </c>
      <c r="B83" s="32"/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4">
        <f t="shared" si="10"/>
        <v>0</v>
      </c>
      <c r="P83" s="15"/>
    </row>
    <row r="84" spans="1:17" x14ac:dyDescent="0.25">
      <c r="A84" s="45" t="s">
        <v>94</v>
      </c>
      <c r="B84" s="46"/>
      <c r="C84" s="47">
        <v>0</v>
      </c>
      <c r="D84" s="47"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>
        <f t="shared" si="10"/>
        <v>0</v>
      </c>
      <c r="P84" s="19"/>
    </row>
    <row r="85" spans="1:17" ht="15.75" thickBot="1" x14ac:dyDescent="0.3">
      <c r="A85" s="53" t="s">
        <v>95</v>
      </c>
      <c r="B85" s="54"/>
      <c r="C85" s="55">
        <f t="shared" ref="C85:N85" si="11">+C73+C76+C79+C82</f>
        <v>94983520.150000006</v>
      </c>
      <c r="D85" s="55">
        <f t="shared" si="11"/>
        <v>106972005.3</v>
      </c>
      <c r="E85" s="55">
        <f t="shared" si="11"/>
        <v>188848400.33999994</v>
      </c>
      <c r="F85" s="55">
        <f>+F73+F76+F79+F82</f>
        <v>103465518.56999999</v>
      </c>
      <c r="G85" s="55">
        <f t="shared" si="11"/>
        <v>110179244.83999999</v>
      </c>
      <c r="H85" s="55">
        <f t="shared" si="11"/>
        <v>107368934.31</v>
      </c>
      <c r="I85" s="55">
        <f t="shared" si="11"/>
        <v>109652311.59999999</v>
      </c>
      <c r="J85" s="55">
        <f t="shared" si="11"/>
        <v>0</v>
      </c>
      <c r="K85" s="55">
        <f t="shared" si="11"/>
        <v>0</v>
      </c>
      <c r="L85" s="55">
        <f t="shared" si="11"/>
        <v>0</v>
      </c>
      <c r="M85" s="55">
        <f t="shared" si="11"/>
        <v>0</v>
      </c>
      <c r="N85" s="55">
        <f t="shared" si="11"/>
        <v>0</v>
      </c>
      <c r="O85" s="55">
        <f>+C85+D85+E85+F85+G85+H85+I85+J85+K85+L85+M85+N85</f>
        <v>821469935.11000001</v>
      </c>
      <c r="P85" s="19"/>
    </row>
    <row r="86" spans="1:17" x14ac:dyDescent="0.25">
      <c r="A86" s="56"/>
      <c r="B86" s="56"/>
      <c r="C86" s="83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Q86" s="21"/>
    </row>
    <row r="87" spans="1:17" x14ac:dyDescent="0.25">
      <c r="A87" s="112" t="s">
        <v>96</v>
      </c>
      <c r="B87" s="59"/>
      <c r="C87" s="56"/>
      <c r="F87" s="60"/>
      <c r="G87" s="173" t="s">
        <v>97</v>
      </c>
      <c r="H87" s="173"/>
      <c r="L87" s="110"/>
      <c r="M87" s="60"/>
      <c r="N87" s="60"/>
    </row>
    <row r="88" spans="1:17" x14ac:dyDescent="0.25">
      <c r="A88" s="112"/>
      <c r="B88" s="59"/>
      <c r="C88" s="56"/>
      <c r="F88" s="60"/>
      <c r="G88" s="61"/>
      <c r="H88" s="61"/>
      <c r="L88" s="110"/>
      <c r="M88" s="60"/>
      <c r="N88" s="60"/>
      <c r="O88" s="20"/>
    </row>
    <row r="89" spans="1:17" x14ac:dyDescent="0.25">
      <c r="A89" s="63"/>
      <c r="B89" s="59"/>
      <c r="C89" s="110"/>
      <c r="F89" s="165"/>
      <c r="G89" s="165"/>
      <c r="H89" s="165"/>
      <c r="L89" s="64"/>
      <c r="M89" s="110"/>
      <c r="N89" s="110"/>
      <c r="O89" s="20"/>
    </row>
    <row r="90" spans="1:17" x14ac:dyDescent="0.25">
      <c r="A90" s="111" t="s">
        <v>103</v>
      </c>
      <c r="B90" s="66"/>
      <c r="C90" s="56"/>
      <c r="F90" s="64" t="s">
        <v>113</v>
      </c>
      <c r="G90" s="64"/>
      <c r="H90" s="64"/>
      <c r="I90" s="64"/>
      <c r="J90" s="64"/>
      <c r="K90" s="64"/>
      <c r="L90" s="64"/>
      <c r="M90" s="64"/>
      <c r="N90" s="64"/>
      <c r="O90" s="64"/>
    </row>
    <row r="91" spans="1:17" s="24" customFormat="1" ht="15" customHeight="1" x14ac:dyDescent="0.25">
      <c r="A91" s="68" t="s">
        <v>104</v>
      </c>
      <c r="B91" s="69"/>
      <c r="C91" s="56"/>
      <c r="F91" s="67"/>
      <c r="G91" s="69" t="s">
        <v>99</v>
      </c>
      <c r="H91" s="67"/>
      <c r="L91" s="67"/>
      <c r="M91" s="67"/>
      <c r="N91" s="67"/>
    </row>
    <row r="92" spans="1:17" x14ac:dyDescent="0.25">
      <c r="A92" s="56"/>
      <c r="B92" s="56"/>
      <c r="C92" s="56"/>
      <c r="D92" s="110" t="s">
        <v>107</v>
      </c>
      <c r="E92" s="110"/>
      <c r="F92" s="70"/>
      <c r="G92" s="70"/>
      <c r="H92" s="56"/>
      <c r="I92" s="56"/>
      <c r="J92" s="56"/>
      <c r="K92" s="56"/>
      <c r="L92" s="56"/>
      <c r="M92" s="57"/>
      <c r="N92" s="56"/>
      <c r="O92" s="56"/>
      <c r="P92"/>
    </row>
    <row r="93" spans="1:17" ht="15" customHeight="1" x14ac:dyDescent="0.25">
      <c r="A93" s="56"/>
      <c r="B93" s="60"/>
      <c r="D93" s="32"/>
      <c r="E93" s="32"/>
      <c r="J93" s="60"/>
      <c r="K93" s="60"/>
      <c r="L93" s="60"/>
      <c r="M93" s="60"/>
      <c r="N93" s="60"/>
      <c r="O93" s="60"/>
      <c r="P93"/>
    </row>
    <row r="94" spans="1:17" x14ac:dyDescent="0.25">
      <c r="A94" s="32"/>
      <c r="B94" s="32"/>
      <c r="C94" s="113"/>
      <c r="D94" s="72"/>
      <c r="E94" s="72"/>
      <c r="J94" s="32"/>
      <c r="K94" s="32"/>
      <c r="L94" s="32"/>
      <c r="M94" s="32"/>
      <c r="N94" s="32"/>
      <c r="O94" s="49"/>
      <c r="P94"/>
    </row>
    <row r="95" spans="1:17" x14ac:dyDescent="0.25">
      <c r="A95" s="71"/>
      <c r="B95" s="71"/>
      <c r="D95" s="108" t="s">
        <v>101</v>
      </c>
      <c r="E95" s="108"/>
      <c r="J95" s="71"/>
      <c r="K95" s="71"/>
      <c r="L95" s="71"/>
      <c r="M95" s="71"/>
      <c r="N95" s="71"/>
      <c r="O95" s="71"/>
      <c r="P95"/>
    </row>
    <row r="96" spans="1:17" s="21" customFormat="1" ht="15" customHeight="1" x14ac:dyDescent="0.25">
      <c r="A96" s="73"/>
      <c r="B96" s="73"/>
      <c r="D96" s="109" t="s">
        <v>102</v>
      </c>
      <c r="E96" s="109"/>
      <c r="J96" s="73"/>
      <c r="K96" s="73"/>
      <c r="L96" s="73"/>
      <c r="M96" s="73"/>
      <c r="N96" s="73"/>
      <c r="O96" s="73"/>
    </row>
    <row r="97" spans="1:15" s="21" customFormat="1" x14ac:dyDescent="0.25">
      <c r="A97" s="57"/>
      <c r="B97" s="74"/>
      <c r="E97" s="109"/>
      <c r="J97" s="74"/>
      <c r="K97" s="74"/>
      <c r="L97" s="74"/>
      <c r="M97" s="74"/>
      <c r="N97" s="74"/>
      <c r="O97" s="74"/>
    </row>
  </sheetData>
  <mergeCells count="8">
    <mergeCell ref="G87:H87"/>
    <mergeCell ref="F89:H89"/>
    <mergeCell ref="A1:O1"/>
    <mergeCell ref="A2:O2"/>
    <mergeCell ref="A3:O3"/>
    <mergeCell ref="A4:O4"/>
    <mergeCell ref="A5:O5"/>
    <mergeCell ref="A6:O6"/>
  </mergeCells>
  <pageMargins left="1.9685039370078741" right="1.3779527559055118" top="0.74803149606299213" bottom="0.74803149606299213" header="0.31496062992125984" footer="0.31496062992125984"/>
  <pageSetup scale="50" fitToHeight="0" orientation="portrait" r:id="rId1"/>
  <rowBreaks count="1" manualBreakCount="1">
    <brk id="6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8"/>
  <sheetViews>
    <sheetView tabSelected="1" view="pageBreakPreview" zoomScaleNormal="100" zoomScaleSheetLayoutView="100" workbookViewId="0">
      <selection activeCell="A3" sqref="A3:P3"/>
    </sheetView>
  </sheetViews>
  <sheetFormatPr baseColWidth="10" defaultColWidth="9.140625" defaultRowHeight="15" x14ac:dyDescent="0.25"/>
  <cols>
    <col min="1" max="1" width="49.85546875" customWidth="1"/>
    <col min="2" max="2" width="13.85546875" customWidth="1"/>
    <col min="3" max="3" width="13.85546875" bestFit="1" customWidth="1"/>
    <col min="4" max="4" width="11.5703125" customWidth="1"/>
    <col min="5" max="5" width="12" customWidth="1"/>
    <col min="6" max="6" width="12.28515625" customWidth="1"/>
    <col min="7" max="7" width="13" customWidth="1"/>
    <col min="8" max="9" width="12.5703125" customWidth="1"/>
    <col min="10" max="10" width="12" customWidth="1"/>
    <col min="11" max="11" width="12.5703125" customWidth="1"/>
    <col min="12" max="12" width="14" customWidth="1"/>
    <col min="13" max="13" width="12.42578125" customWidth="1"/>
    <col min="14" max="14" width="12.7109375" customWidth="1"/>
    <col min="15" max="15" width="0.140625" customWidth="1"/>
    <col min="16" max="16" width="13.5703125" style="21" bestFit="1" customWidth="1"/>
    <col min="17" max="17" width="17" style="21" customWidth="1"/>
    <col min="19" max="19" width="96.7109375" bestFit="1" customWidth="1"/>
    <col min="21" max="28" width="6" bestFit="1" customWidth="1"/>
    <col min="29" max="30" width="7" bestFit="1" customWidth="1"/>
  </cols>
  <sheetData>
    <row r="1" spans="1:30" ht="18.75" customHeight="1" x14ac:dyDescent="0.3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"/>
      <c r="S1" s="2"/>
    </row>
    <row r="2" spans="1:30" ht="18.75" customHeight="1" x14ac:dyDescent="0.25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3"/>
      <c r="S2" s="4"/>
    </row>
    <row r="3" spans="1:30" ht="18.75" customHeight="1" x14ac:dyDescent="0.25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5"/>
      <c r="S3" s="4"/>
    </row>
    <row r="4" spans="1:30" ht="15.75" customHeight="1" x14ac:dyDescent="0.25">
      <c r="A4" s="170" t="s">
        <v>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6"/>
      <c r="S4" s="4"/>
    </row>
    <row r="5" spans="1:30" ht="15.75" x14ac:dyDescent="0.25">
      <c r="A5" s="170" t="s">
        <v>121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6"/>
      <c r="S5" s="4"/>
    </row>
    <row r="6" spans="1:30" ht="15.75" x14ac:dyDescent="0.25">
      <c r="A6" s="114"/>
      <c r="B6" s="149"/>
      <c r="C6" s="149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6"/>
      <c r="S6" s="4"/>
    </row>
    <row r="7" spans="1:30" ht="16.5" thickBot="1" x14ac:dyDescent="0.3">
      <c r="A7" s="164" t="s">
        <v>115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7"/>
      <c r="S7" s="4"/>
    </row>
    <row r="8" spans="1:30" s="129" customFormat="1" ht="24.75" customHeight="1" thickBot="1" x14ac:dyDescent="0.25">
      <c r="A8" s="126" t="s">
        <v>5</v>
      </c>
      <c r="B8" s="77" t="s">
        <v>122</v>
      </c>
      <c r="C8" s="76" t="s">
        <v>123</v>
      </c>
      <c r="D8" s="127" t="s">
        <v>6</v>
      </c>
      <c r="E8" s="127" t="s">
        <v>7</v>
      </c>
      <c r="F8" s="127" t="s">
        <v>8</v>
      </c>
      <c r="G8" s="127" t="s">
        <v>9</v>
      </c>
      <c r="H8" s="127" t="s">
        <v>10</v>
      </c>
      <c r="I8" s="127" t="s">
        <v>11</v>
      </c>
      <c r="J8" s="127" t="s">
        <v>12</v>
      </c>
      <c r="K8" s="127" t="s">
        <v>13</v>
      </c>
      <c r="L8" s="127" t="s">
        <v>14</v>
      </c>
      <c r="M8" s="127" t="s">
        <v>15</v>
      </c>
      <c r="N8" s="127" t="s">
        <v>16</v>
      </c>
      <c r="O8" s="127" t="s">
        <v>17</v>
      </c>
      <c r="P8" s="127" t="s">
        <v>18</v>
      </c>
      <c r="Q8" s="128"/>
      <c r="AC8" s="130"/>
      <c r="AD8" s="130"/>
    </row>
    <row r="9" spans="1:30" s="129" customFormat="1" ht="12.75" x14ac:dyDescent="0.2">
      <c r="A9" s="78" t="s">
        <v>19</v>
      </c>
      <c r="B9" s="80"/>
      <c r="C9" s="79"/>
      <c r="D9" s="80"/>
      <c r="E9" s="90"/>
      <c r="F9" s="80"/>
      <c r="G9" s="80"/>
      <c r="H9" s="80"/>
      <c r="I9" s="80"/>
      <c r="J9" s="80"/>
      <c r="K9" s="80"/>
      <c r="L9" s="80"/>
      <c r="M9" s="80"/>
      <c r="N9" s="80"/>
      <c r="O9" s="80"/>
      <c r="P9" s="81"/>
      <c r="Q9" s="131"/>
      <c r="U9" s="132"/>
      <c r="V9" s="132"/>
      <c r="W9" s="132"/>
      <c r="X9" s="132"/>
      <c r="Y9" s="132"/>
      <c r="Z9" s="132"/>
      <c r="AA9" s="132"/>
      <c r="AB9" s="132"/>
      <c r="AC9" s="132"/>
      <c r="AD9" s="132"/>
    </row>
    <row r="10" spans="1:30" s="129" customFormat="1" ht="12.75" x14ac:dyDescent="0.2">
      <c r="A10" s="25" t="s">
        <v>20</v>
      </c>
      <c r="B10" s="153">
        <f t="shared" ref="B10:C10" si="0">+B11+B12+B13+B14+B15</f>
        <v>1603050578</v>
      </c>
      <c r="C10" s="153">
        <f t="shared" si="0"/>
        <v>1760635780</v>
      </c>
      <c r="D10" s="27">
        <f t="shared" ref="D10:O10" si="1">+D11+D12+D13+D14+D15</f>
        <v>85154130.579999998</v>
      </c>
      <c r="E10" s="27">
        <f t="shared" si="1"/>
        <v>83884271.349999994</v>
      </c>
      <c r="F10" s="27">
        <f t="shared" ref="F10:G10" si="2">+F11+F12+F13+F14+F15</f>
        <v>121215348.56999999</v>
      </c>
      <c r="G10" s="27">
        <f t="shared" si="2"/>
        <v>116209086.75</v>
      </c>
      <c r="H10" s="27">
        <f t="shared" si="1"/>
        <v>114479997.68000001</v>
      </c>
      <c r="I10" s="27">
        <f t="shared" ref="I10:J10" si="3">+I11+I12+I13+I14+I15</f>
        <v>108232031.31999999</v>
      </c>
      <c r="J10" s="27">
        <f t="shared" si="3"/>
        <v>145406176.28999999</v>
      </c>
      <c r="K10" s="27">
        <f t="shared" ref="K10:L10" si="4">+K11+K12+K13+K14+K15</f>
        <v>113947423.5</v>
      </c>
      <c r="L10" s="27">
        <f t="shared" si="4"/>
        <v>107767651.2</v>
      </c>
      <c r="M10" s="27">
        <f t="shared" ref="M10:N10" si="5">+M11+M12+M13+M14+M15</f>
        <v>193428412.98999998</v>
      </c>
      <c r="N10" s="27">
        <f t="shared" si="5"/>
        <v>193053861.73999998</v>
      </c>
      <c r="O10" s="27">
        <f t="shared" si="1"/>
        <v>0</v>
      </c>
      <c r="P10" s="28">
        <f t="shared" ref="P10:P41" si="6">+D10+E10+F10+G10+H10+I10+J10+K10+L10+M10+N10+O10</f>
        <v>1382778391.97</v>
      </c>
      <c r="Q10" s="133"/>
      <c r="U10" s="134"/>
    </row>
    <row r="11" spans="1:30" s="129" customFormat="1" ht="12.75" x14ac:dyDescent="0.2">
      <c r="A11" s="29" t="s">
        <v>21</v>
      </c>
      <c r="B11" s="154">
        <v>1100986555</v>
      </c>
      <c r="C11" s="154">
        <v>1256301757</v>
      </c>
      <c r="D11" s="30">
        <v>73367435.409999996</v>
      </c>
      <c r="E11" s="31">
        <v>72349768.810000002</v>
      </c>
      <c r="F11" s="31">
        <v>108610529.95999999</v>
      </c>
      <c r="G11" s="31">
        <v>104756537.73999999</v>
      </c>
      <c r="H11" s="31">
        <v>101905550.76000001</v>
      </c>
      <c r="I11" s="31">
        <v>94656682.209999993</v>
      </c>
      <c r="J11" s="31">
        <v>84097818.709999993</v>
      </c>
      <c r="K11" s="31">
        <v>94657310.930000007</v>
      </c>
      <c r="L11" s="31">
        <v>90806507.060000002</v>
      </c>
      <c r="M11" s="31">
        <v>97629709.909999996</v>
      </c>
      <c r="N11" s="31">
        <v>174108767.53999999</v>
      </c>
      <c r="O11" s="31"/>
      <c r="P11" s="34">
        <f t="shared" si="6"/>
        <v>1096946619.04</v>
      </c>
      <c r="Q11" s="133"/>
    </row>
    <row r="12" spans="1:30" s="129" customFormat="1" ht="12.75" x14ac:dyDescent="0.2">
      <c r="A12" s="29" t="s">
        <v>22</v>
      </c>
      <c r="B12" s="154">
        <v>352697560</v>
      </c>
      <c r="C12" s="154">
        <v>352697560</v>
      </c>
      <c r="D12" s="30">
        <v>840433.33</v>
      </c>
      <c r="E12" s="31">
        <v>778000</v>
      </c>
      <c r="F12" s="31">
        <v>965900</v>
      </c>
      <c r="G12" s="31">
        <v>842633.33</v>
      </c>
      <c r="H12" s="31">
        <v>701400</v>
      </c>
      <c r="I12" s="31">
        <v>901000</v>
      </c>
      <c r="J12" s="31">
        <v>49012925</v>
      </c>
      <c r="K12" s="31">
        <v>5730000</v>
      </c>
      <c r="L12" s="31">
        <v>3350400</v>
      </c>
      <c r="M12" s="31">
        <v>81380039.599999994</v>
      </c>
      <c r="N12" s="31">
        <v>5185687.4800000004</v>
      </c>
      <c r="O12" s="31"/>
      <c r="P12" s="33">
        <f t="shared" si="6"/>
        <v>149688418.73999998</v>
      </c>
      <c r="Q12" s="136"/>
    </row>
    <row r="13" spans="1:30" s="129" customFormat="1" ht="12.75" x14ac:dyDescent="0.2">
      <c r="A13" s="29" t="s">
        <v>23</v>
      </c>
      <c r="B13" s="154">
        <v>1020000</v>
      </c>
      <c r="C13" s="154">
        <v>1020000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/>
      <c r="P13" s="34">
        <f t="shared" si="6"/>
        <v>0</v>
      </c>
      <c r="Q13" s="137"/>
    </row>
    <row r="14" spans="1:30" s="129" customFormat="1" ht="12.75" x14ac:dyDescent="0.2">
      <c r="A14" s="29" t="s">
        <v>24</v>
      </c>
      <c r="B14" s="154">
        <v>200000</v>
      </c>
      <c r="C14" s="154">
        <v>200000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/>
      <c r="P14" s="34">
        <f t="shared" si="6"/>
        <v>0</v>
      </c>
      <c r="Q14" s="137"/>
    </row>
    <row r="15" spans="1:30" s="129" customFormat="1" ht="12.75" x14ac:dyDescent="0.2">
      <c r="A15" s="29" t="s">
        <v>25</v>
      </c>
      <c r="B15" s="154">
        <v>148146463</v>
      </c>
      <c r="C15" s="154">
        <v>150416463</v>
      </c>
      <c r="D15" s="30">
        <v>10946261.84</v>
      </c>
      <c r="E15" s="31">
        <v>10756502.539999999</v>
      </c>
      <c r="F15" s="30">
        <v>11638918.609999999</v>
      </c>
      <c r="G15" s="30">
        <v>10609915.68</v>
      </c>
      <c r="H15" s="30">
        <v>11873046.92</v>
      </c>
      <c r="I15" s="30">
        <v>12674349.109999999</v>
      </c>
      <c r="J15" s="30">
        <v>12295432.58</v>
      </c>
      <c r="K15" s="30">
        <v>13560112.57</v>
      </c>
      <c r="L15" s="30">
        <v>13610744.140000001</v>
      </c>
      <c r="M15" s="30">
        <v>14418663.48</v>
      </c>
      <c r="N15" s="30">
        <v>13759406.720000001</v>
      </c>
      <c r="O15" s="30"/>
      <c r="P15" s="34">
        <f t="shared" si="6"/>
        <v>136143354.19</v>
      </c>
      <c r="Q15" s="137"/>
      <c r="S15" s="138"/>
    </row>
    <row r="16" spans="1:30" s="129" customFormat="1" ht="12.75" x14ac:dyDescent="0.2">
      <c r="A16" s="25" t="s">
        <v>26</v>
      </c>
      <c r="B16" s="153">
        <f t="shared" ref="B16:C16" si="7">+B17+B18+B19+B20+B21+B22+B23+B24+B25</f>
        <v>175031832</v>
      </c>
      <c r="C16" s="153">
        <f t="shared" si="7"/>
        <v>236449421.91</v>
      </c>
      <c r="D16" s="27">
        <f t="shared" ref="D16:O16" si="8">+D17+D18+D19+D20+D21+D22+D23+D24+D25</f>
        <v>1423079.8599999999</v>
      </c>
      <c r="E16" s="27">
        <f t="shared" si="8"/>
        <v>3335263.63</v>
      </c>
      <c r="F16" s="27">
        <f t="shared" ref="F16:G16" si="9">+F17+F18+F19+F20+F21+F22+F23+F24+F25</f>
        <v>12081094.650000002</v>
      </c>
      <c r="G16" s="27">
        <f t="shared" si="9"/>
        <v>4469601.3000000007</v>
      </c>
      <c r="H16" s="27">
        <f t="shared" si="8"/>
        <v>11448318.620000001</v>
      </c>
      <c r="I16" s="27">
        <f t="shared" ref="I16:J16" si="10">+I17+I18+I19+I20+I21+I22+I23+I24+I25</f>
        <v>8949885.9900000002</v>
      </c>
      <c r="J16" s="27">
        <f t="shared" si="10"/>
        <v>11080744.029999999</v>
      </c>
      <c r="K16" s="27">
        <f t="shared" ref="K16:L16" si="11">+K17+K18+K19+K20+K21+K22+K23+K24+K25</f>
        <v>9817943.6099999994</v>
      </c>
      <c r="L16" s="27">
        <f t="shared" si="11"/>
        <v>9248132.7100000009</v>
      </c>
      <c r="M16" s="27">
        <f t="shared" ref="M16:N16" si="12">+M17+M18+M19+M20+M21+M22+M23+M24+M25</f>
        <v>27025834.290000003</v>
      </c>
      <c r="N16" s="151">
        <f t="shared" si="12"/>
        <v>16295373.48</v>
      </c>
      <c r="O16" s="27">
        <f t="shared" si="8"/>
        <v>0</v>
      </c>
      <c r="P16" s="28">
        <f t="shared" si="6"/>
        <v>115175272.17000002</v>
      </c>
      <c r="Q16" s="139"/>
    </row>
    <row r="17" spans="1:17" s="129" customFormat="1" ht="12.75" x14ac:dyDescent="0.2">
      <c r="A17" s="29" t="s">
        <v>27</v>
      </c>
      <c r="B17" s="154">
        <v>18174100</v>
      </c>
      <c r="C17" s="154">
        <v>18174100</v>
      </c>
      <c r="D17" s="30">
        <v>227981.9</v>
      </c>
      <c r="E17" s="30">
        <v>1193082.69</v>
      </c>
      <c r="F17" s="30">
        <v>2490826.16</v>
      </c>
      <c r="G17" s="30">
        <v>411364.32</v>
      </c>
      <c r="H17" s="30">
        <v>2423043.13</v>
      </c>
      <c r="I17" s="30">
        <v>2041143.05</v>
      </c>
      <c r="J17" s="30">
        <v>534925.56999999995</v>
      </c>
      <c r="K17" s="30">
        <v>2001339.97</v>
      </c>
      <c r="L17" s="30">
        <v>1546000.12</v>
      </c>
      <c r="M17" s="30">
        <v>1579430.52</v>
      </c>
      <c r="N17" s="30">
        <v>1185242.17</v>
      </c>
      <c r="O17" s="30"/>
      <c r="P17" s="34">
        <f t="shared" si="6"/>
        <v>15634379.6</v>
      </c>
      <c r="Q17" s="137"/>
    </row>
    <row r="18" spans="1:17" s="129" customFormat="1" ht="12.75" x14ac:dyDescent="0.2">
      <c r="A18" s="29" t="s">
        <v>28</v>
      </c>
      <c r="B18" s="154">
        <v>35110000</v>
      </c>
      <c r="C18" s="154">
        <v>35110000</v>
      </c>
      <c r="D18" s="30">
        <v>445000</v>
      </c>
      <c r="E18" s="30">
        <v>847400</v>
      </c>
      <c r="F18" s="30">
        <v>1983461.65</v>
      </c>
      <c r="G18" s="30">
        <v>1255824</v>
      </c>
      <c r="H18" s="30">
        <v>3908080.59</v>
      </c>
      <c r="I18" s="30">
        <v>1609114.67</v>
      </c>
      <c r="J18" s="30">
        <v>1734500.67</v>
      </c>
      <c r="K18" s="30">
        <v>949066.67</v>
      </c>
      <c r="L18" s="30">
        <v>2090466.67</v>
      </c>
      <c r="M18" s="30">
        <v>4406582.67</v>
      </c>
      <c r="N18" s="30">
        <v>4226951.2699999996</v>
      </c>
      <c r="O18" s="30"/>
      <c r="P18" s="34">
        <f t="shared" si="6"/>
        <v>23456448.859999999</v>
      </c>
      <c r="Q18" s="137"/>
    </row>
    <row r="19" spans="1:17" s="129" customFormat="1" ht="12.75" x14ac:dyDescent="0.2">
      <c r="A19" s="29" t="s">
        <v>29</v>
      </c>
      <c r="B19" s="154">
        <v>4380000</v>
      </c>
      <c r="C19" s="154">
        <v>19380000</v>
      </c>
      <c r="D19" s="30">
        <v>20000</v>
      </c>
      <c r="E19" s="30">
        <v>20000</v>
      </c>
      <c r="F19" s="30">
        <v>749620</v>
      </c>
      <c r="G19" s="30">
        <v>517200</v>
      </c>
      <c r="H19" s="30">
        <v>1001075</v>
      </c>
      <c r="I19" s="30">
        <v>599905</v>
      </c>
      <c r="J19" s="30">
        <v>2485605.88</v>
      </c>
      <c r="K19" s="30">
        <v>4120464.68</v>
      </c>
      <c r="L19" s="30">
        <v>215530</v>
      </c>
      <c r="M19" s="30">
        <v>2873912.37</v>
      </c>
      <c r="N19" s="30">
        <v>1948119.32</v>
      </c>
      <c r="O19" s="30"/>
      <c r="P19" s="34">
        <f t="shared" si="6"/>
        <v>14551432.25</v>
      </c>
      <c r="Q19" s="137"/>
    </row>
    <row r="20" spans="1:17" s="129" customFormat="1" ht="12.75" x14ac:dyDescent="0.2">
      <c r="A20" s="29" t="s">
        <v>30</v>
      </c>
      <c r="B20" s="154">
        <v>120000</v>
      </c>
      <c r="C20" s="154">
        <v>160000</v>
      </c>
      <c r="D20" s="30">
        <v>0</v>
      </c>
      <c r="E20" s="30">
        <v>0</v>
      </c>
      <c r="F20" s="30">
        <v>711.44</v>
      </c>
      <c r="G20" s="30">
        <v>0</v>
      </c>
      <c r="H20" s="30">
        <v>0</v>
      </c>
      <c r="I20" s="30">
        <v>0</v>
      </c>
      <c r="J20" s="30">
        <v>1080</v>
      </c>
      <c r="K20" s="30">
        <v>0</v>
      </c>
      <c r="L20" s="30">
        <v>0</v>
      </c>
      <c r="M20" s="30">
        <v>0</v>
      </c>
      <c r="N20" s="30">
        <v>23682.87</v>
      </c>
      <c r="O20" s="30"/>
      <c r="P20" s="34">
        <f t="shared" si="6"/>
        <v>25474.309999999998</v>
      </c>
      <c r="Q20" s="137"/>
    </row>
    <row r="21" spans="1:17" s="129" customFormat="1" ht="12.75" x14ac:dyDescent="0.2">
      <c r="A21" s="29" t="s">
        <v>31</v>
      </c>
      <c r="B21" s="154">
        <v>22413836</v>
      </c>
      <c r="C21" s="154">
        <v>67017869.909999996</v>
      </c>
      <c r="D21" s="30">
        <v>40000</v>
      </c>
      <c r="E21" s="30">
        <v>40000</v>
      </c>
      <c r="F21" s="30">
        <v>40000</v>
      </c>
      <c r="G21" s="30">
        <v>69819.539999999994</v>
      </c>
      <c r="H21" s="30">
        <v>52390</v>
      </c>
      <c r="I21" s="30">
        <v>166250</v>
      </c>
      <c r="J21" s="30">
        <v>572446.36</v>
      </c>
      <c r="K21" s="30">
        <v>399735.63</v>
      </c>
      <c r="L21" s="30">
        <v>396696.33</v>
      </c>
      <c r="M21" s="30">
        <v>8644893.2100000009</v>
      </c>
      <c r="N21" s="30">
        <v>1953274.93</v>
      </c>
      <c r="O21" s="30"/>
      <c r="P21" s="34">
        <f t="shared" si="6"/>
        <v>12375506</v>
      </c>
      <c r="Q21" s="137"/>
    </row>
    <row r="22" spans="1:17" s="129" customFormat="1" ht="12.75" x14ac:dyDescent="0.2">
      <c r="A22" s="29" t="s">
        <v>32</v>
      </c>
      <c r="B22" s="154">
        <v>23546404</v>
      </c>
      <c r="C22" s="154">
        <v>23546404</v>
      </c>
      <c r="D22" s="30">
        <v>0</v>
      </c>
      <c r="E22" s="30">
        <v>907019.31</v>
      </c>
      <c r="F22" s="30">
        <v>2265108.0499999998</v>
      </c>
      <c r="G22" s="30">
        <v>445356.31</v>
      </c>
      <c r="H22" s="30">
        <v>1712257.38</v>
      </c>
      <c r="I22" s="30">
        <v>1027755.8</v>
      </c>
      <c r="J22" s="30">
        <v>1389000.35</v>
      </c>
      <c r="K22" s="30">
        <v>0</v>
      </c>
      <c r="L22" s="30">
        <v>1117797.83</v>
      </c>
      <c r="M22" s="30">
        <v>5103479.9000000004</v>
      </c>
      <c r="N22" s="30">
        <v>0</v>
      </c>
      <c r="O22" s="30"/>
      <c r="P22" s="34">
        <f t="shared" si="6"/>
        <v>13967774.93</v>
      </c>
      <c r="Q22" s="137"/>
    </row>
    <row r="23" spans="1:17" s="129" customFormat="1" ht="22.5" x14ac:dyDescent="0.2">
      <c r="A23" s="29" t="s">
        <v>33</v>
      </c>
      <c r="B23" s="154">
        <v>6996673</v>
      </c>
      <c r="C23" s="154">
        <v>14496673</v>
      </c>
      <c r="D23" s="30">
        <v>0</v>
      </c>
      <c r="E23" s="30">
        <v>132337</v>
      </c>
      <c r="F23" s="30">
        <v>50451.98</v>
      </c>
      <c r="G23" s="30">
        <v>227740</v>
      </c>
      <c r="H23" s="30">
        <v>31330</v>
      </c>
      <c r="I23" s="30">
        <v>1714945.54</v>
      </c>
      <c r="J23" s="30">
        <v>638147.25</v>
      </c>
      <c r="K23" s="30">
        <v>268071.93</v>
      </c>
      <c r="L23" s="30">
        <v>415806.84</v>
      </c>
      <c r="M23" s="30">
        <v>67785.100000000006</v>
      </c>
      <c r="N23" s="30">
        <v>754112.78</v>
      </c>
      <c r="O23" s="30"/>
      <c r="P23" s="34">
        <f t="shared" si="6"/>
        <v>4300728.42</v>
      </c>
      <c r="Q23" s="137"/>
    </row>
    <row r="24" spans="1:17" s="129" customFormat="1" ht="12.75" x14ac:dyDescent="0.2">
      <c r="A24" s="29" t="s">
        <v>34</v>
      </c>
      <c r="B24" s="154">
        <v>49490859</v>
      </c>
      <c r="C24" s="154">
        <v>40664415</v>
      </c>
      <c r="D24" s="30">
        <v>690097.96</v>
      </c>
      <c r="E24" s="30">
        <v>195424.63</v>
      </c>
      <c r="F24" s="30">
        <v>1816285.39</v>
      </c>
      <c r="G24" s="30">
        <v>1542297.13</v>
      </c>
      <c r="H24" s="30">
        <v>462470.88</v>
      </c>
      <c r="I24" s="30">
        <v>1590427.85</v>
      </c>
      <c r="J24" s="30">
        <v>1287620.51</v>
      </c>
      <c r="K24" s="30">
        <v>653109.65</v>
      </c>
      <c r="L24" s="30">
        <v>831508.52</v>
      </c>
      <c r="M24" s="30">
        <v>2612320.88</v>
      </c>
      <c r="N24" s="30">
        <v>2451313.5</v>
      </c>
      <c r="O24" s="30"/>
      <c r="P24" s="34">
        <f t="shared" si="6"/>
        <v>14132876.899999999</v>
      </c>
      <c r="Q24" s="137"/>
    </row>
    <row r="25" spans="1:17" s="129" customFormat="1" ht="12.75" x14ac:dyDescent="0.2">
      <c r="A25" s="29" t="s">
        <v>35</v>
      </c>
      <c r="B25" s="154">
        <v>14799960</v>
      </c>
      <c r="C25" s="154">
        <v>17899960</v>
      </c>
      <c r="D25" s="30">
        <v>0</v>
      </c>
      <c r="E25" s="30">
        <v>0</v>
      </c>
      <c r="F25" s="30">
        <v>2684629.98</v>
      </c>
      <c r="G25" s="30">
        <v>0</v>
      </c>
      <c r="H25" s="30">
        <v>1857671.64</v>
      </c>
      <c r="I25" s="30">
        <v>200344.08</v>
      </c>
      <c r="J25" s="30">
        <v>2437417.44</v>
      </c>
      <c r="K25" s="30">
        <v>1426155.08</v>
      </c>
      <c r="L25" s="30">
        <v>2634326.4</v>
      </c>
      <c r="M25" s="30">
        <v>1737429.64</v>
      </c>
      <c r="N25" s="30">
        <v>3752676.64</v>
      </c>
      <c r="O25" s="30"/>
      <c r="P25" s="34">
        <f t="shared" si="6"/>
        <v>16730650.900000002</v>
      </c>
      <c r="Q25" s="137"/>
    </row>
    <row r="26" spans="1:17" s="129" customFormat="1" ht="12.75" x14ac:dyDescent="0.2">
      <c r="A26" s="25" t="s">
        <v>36</v>
      </c>
      <c r="B26" s="153">
        <f t="shared" ref="B26:C26" si="13">+B27+B28+B29+B30+B31+B32+B33+B34+B35</f>
        <v>67149560</v>
      </c>
      <c r="C26" s="153">
        <f t="shared" si="13"/>
        <v>40252283</v>
      </c>
      <c r="D26" s="27">
        <f t="shared" ref="D26:O26" si="14">+D27+D28+D29+D30+D31+D32+D33+D34+D35</f>
        <v>2191</v>
      </c>
      <c r="E26" s="27">
        <f t="shared" si="14"/>
        <v>118009.46</v>
      </c>
      <c r="F26" s="27">
        <f t="shared" ref="F26:G26" si="15">+F27+F28+F29+F30+F31+F32+F33+F34+F35</f>
        <v>3493624.0300000003</v>
      </c>
      <c r="G26" s="27">
        <f t="shared" si="15"/>
        <v>262248.59999999998</v>
      </c>
      <c r="H26" s="27">
        <f t="shared" si="14"/>
        <v>626603.22</v>
      </c>
      <c r="I26" s="27">
        <f t="shared" ref="I26:J26" si="16">+I27+I28+I29+I30+I31+I32+I33+I34+I35</f>
        <v>1120734.6499999999</v>
      </c>
      <c r="J26" s="27">
        <f t="shared" si="16"/>
        <v>3612015.44</v>
      </c>
      <c r="K26" s="27">
        <f t="shared" ref="K26:L26" si="17">+K27+K28+K29+K30+K31+K32+K33+K34+K35</f>
        <v>722278.05</v>
      </c>
      <c r="L26" s="27">
        <f t="shared" si="17"/>
        <v>4094818.3200000003</v>
      </c>
      <c r="M26" s="27">
        <f t="shared" ref="M26:N26" si="18">+M27+M28+M29+M30+M31+M32+M33+M34+M35</f>
        <v>614904.47000000009</v>
      </c>
      <c r="N26" s="27">
        <f t="shared" si="18"/>
        <v>2156654.1800000002</v>
      </c>
      <c r="O26" s="27">
        <f t="shared" si="14"/>
        <v>0</v>
      </c>
      <c r="P26" s="28">
        <f t="shared" si="6"/>
        <v>16824081.420000002</v>
      </c>
      <c r="Q26" s="139"/>
    </row>
    <row r="27" spans="1:17" s="129" customFormat="1" ht="12.75" x14ac:dyDescent="0.2">
      <c r="A27" s="29" t="s">
        <v>37</v>
      </c>
      <c r="B27" s="154">
        <v>3915000</v>
      </c>
      <c r="C27" s="154">
        <v>3665000</v>
      </c>
      <c r="D27" s="30">
        <v>0</v>
      </c>
      <c r="E27" s="30">
        <v>118009.46</v>
      </c>
      <c r="F27" s="30">
        <v>515606.63</v>
      </c>
      <c r="G27" s="30">
        <v>147177.62</v>
      </c>
      <c r="H27" s="30">
        <v>200668.28</v>
      </c>
      <c r="I27" s="30">
        <v>87694.53</v>
      </c>
      <c r="J27" s="30">
        <v>129765.98</v>
      </c>
      <c r="K27" s="30">
        <v>234650.95</v>
      </c>
      <c r="L27" s="30">
        <v>238904.59</v>
      </c>
      <c r="M27" s="30">
        <v>132969.72</v>
      </c>
      <c r="N27" s="30">
        <v>86042.63</v>
      </c>
      <c r="O27" s="30"/>
      <c r="P27" s="34">
        <f t="shared" si="6"/>
        <v>1891490.3900000001</v>
      </c>
      <c r="Q27" s="137"/>
    </row>
    <row r="28" spans="1:17" s="129" customFormat="1" ht="12.75" x14ac:dyDescent="0.2">
      <c r="A28" s="29" t="s">
        <v>38</v>
      </c>
      <c r="B28" s="154">
        <v>3089360</v>
      </c>
      <c r="C28" s="154">
        <v>667225</v>
      </c>
      <c r="D28" s="30">
        <v>0</v>
      </c>
      <c r="E28" s="30">
        <v>0</v>
      </c>
      <c r="F28" s="30">
        <v>2022.8</v>
      </c>
      <c r="G28" s="30">
        <v>0</v>
      </c>
      <c r="H28" s="30">
        <v>22431.93</v>
      </c>
      <c r="I28" s="27">
        <v>0</v>
      </c>
      <c r="J28" s="30">
        <v>119770</v>
      </c>
      <c r="K28" s="30">
        <v>0</v>
      </c>
      <c r="L28" s="30">
        <v>88350</v>
      </c>
      <c r="M28" s="30">
        <v>0</v>
      </c>
      <c r="N28" s="30">
        <v>2006</v>
      </c>
      <c r="O28" s="30"/>
      <c r="P28" s="34">
        <f t="shared" si="6"/>
        <v>234580.73</v>
      </c>
      <c r="Q28" s="137"/>
    </row>
    <row r="29" spans="1:17" s="129" customFormat="1" ht="12.75" x14ac:dyDescent="0.2">
      <c r="A29" s="29" t="s">
        <v>39</v>
      </c>
      <c r="B29" s="154">
        <v>2749113</v>
      </c>
      <c r="C29" s="154">
        <v>2826076</v>
      </c>
      <c r="D29" s="30">
        <v>2191</v>
      </c>
      <c r="E29" s="30">
        <v>0</v>
      </c>
      <c r="F29" s="30">
        <v>683981.86</v>
      </c>
      <c r="G29" s="30">
        <v>5255.12</v>
      </c>
      <c r="H29" s="30">
        <v>87305.49</v>
      </c>
      <c r="I29" s="30">
        <v>40000</v>
      </c>
      <c r="J29" s="30">
        <v>293214.87</v>
      </c>
      <c r="K29" s="30">
        <v>73572.92</v>
      </c>
      <c r="L29" s="30">
        <v>95065.72</v>
      </c>
      <c r="M29" s="30">
        <v>157973.68</v>
      </c>
      <c r="N29" s="30">
        <v>214552.76</v>
      </c>
      <c r="O29" s="30"/>
      <c r="P29" s="34">
        <f t="shared" si="6"/>
        <v>1653113.4199999997</v>
      </c>
      <c r="Q29" s="137"/>
    </row>
    <row r="30" spans="1:17" s="129" customFormat="1" ht="12.75" x14ac:dyDescent="0.2">
      <c r="A30" s="29" t="s">
        <v>40</v>
      </c>
      <c r="B30" s="154">
        <v>150000</v>
      </c>
      <c r="C30" s="154">
        <v>138507</v>
      </c>
      <c r="D30" s="30">
        <v>0</v>
      </c>
      <c r="E30" s="30">
        <v>0</v>
      </c>
      <c r="F30" s="30">
        <v>0</v>
      </c>
      <c r="G30" s="100">
        <v>0</v>
      </c>
      <c r="H30" s="30">
        <v>0</v>
      </c>
      <c r="I30" s="30">
        <v>0</v>
      </c>
      <c r="J30" s="30">
        <v>0</v>
      </c>
      <c r="K30" s="30">
        <v>9610.7000000000007</v>
      </c>
      <c r="L30" s="30">
        <v>0</v>
      </c>
      <c r="M30" s="30">
        <v>0</v>
      </c>
      <c r="N30" s="30">
        <v>122122.55</v>
      </c>
      <c r="O30" s="30"/>
      <c r="P30" s="34">
        <f t="shared" si="6"/>
        <v>131733.25</v>
      </c>
      <c r="Q30" s="137"/>
    </row>
    <row r="31" spans="1:17" s="140" customFormat="1" ht="12.75" x14ac:dyDescent="0.2">
      <c r="A31" s="35" t="s">
        <v>41</v>
      </c>
      <c r="B31" s="155">
        <v>1060000</v>
      </c>
      <c r="C31" s="155">
        <v>915535</v>
      </c>
      <c r="D31" s="30">
        <v>0</v>
      </c>
      <c r="E31" s="30">
        <v>0</v>
      </c>
      <c r="F31" s="30">
        <v>141621.47</v>
      </c>
      <c r="G31" s="30">
        <v>54174.22</v>
      </c>
      <c r="H31" s="30">
        <v>16950.79</v>
      </c>
      <c r="I31" s="30">
        <v>49999.96</v>
      </c>
      <c r="J31" s="30">
        <v>3588.15</v>
      </c>
      <c r="K31" s="30">
        <v>0</v>
      </c>
      <c r="L31" s="30">
        <v>0</v>
      </c>
      <c r="M31" s="30">
        <v>2699.84</v>
      </c>
      <c r="N31" s="30">
        <v>131531.01999999999</v>
      </c>
      <c r="O31" s="30"/>
      <c r="P31" s="34">
        <f t="shared" si="6"/>
        <v>400565.45000000007</v>
      </c>
      <c r="Q31" s="137"/>
    </row>
    <row r="32" spans="1:17" s="129" customFormat="1" ht="12.75" x14ac:dyDescent="0.2">
      <c r="A32" s="29" t="s">
        <v>42</v>
      </c>
      <c r="B32" s="154">
        <v>675000</v>
      </c>
      <c r="C32" s="154">
        <v>512559</v>
      </c>
      <c r="D32" s="30">
        <v>0</v>
      </c>
      <c r="E32" s="30">
        <v>0</v>
      </c>
      <c r="F32" s="30">
        <v>41718.26</v>
      </c>
      <c r="G32" s="30">
        <v>0</v>
      </c>
      <c r="H32" s="30">
        <v>14572.8</v>
      </c>
      <c r="I32" s="30">
        <v>0</v>
      </c>
      <c r="J32" s="30">
        <v>10617.67</v>
      </c>
      <c r="K32" s="30">
        <v>13877.98</v>
      </c>
      <c r="L32" s="30">
        <v>550</v>
      </c>
      <c r="M32" s="30">
        <v>50216.27</v>
      </c>
      <c r="N32" s="30">
        <v>62738.11</v>
      </c>
      <c r="O32" s="30"/>
      <c r="P32" s="34">
        <f t="shared" si="6"/>
        <v>194291.08999999997</v>
      </c>
      <c r="Q32" s="137"/>
    </row>
    <row r="33" spans="1:17" s="129" customFormat="1" ht="22.5" x14ac:dyDescent="0.2">
      <c r="A33" s="29" t="s">
        <v>43</v>
      </c>
      <c r="B33" s="154">
        <v>14709600</v>
      </c>
      <c r="C33" s="154">
        <v>14846530</v>
      </c>
      <c r="D33" s="30">
        <v>0</v>
      </c>
      <c r="E33" s="30">
        <v>0</v>
      </c>
      <c r="F33" s="30">
        <v>1417468.01</v>
      </c>
      <c r="G33" s="30">
        <v>0</v>
      </c>
      <c r="H33" s="30">
        <v>11197.04</v>
      </c>
      <c r="I33" s="30">
        <v>800000</v>
      </c>
      <c r="J33" s="30">
        <v>2663026.15</v>
      </c>
      <c r="K33" s="30">
        <v>18490</v>
      </c>
      <c r="L33" s="30">
        <v>2898845.5</v>
      </c>
      <c r="M33" s="30">
        <v>0</v>
      </c>
      <c r="N33" s="30">
        <v>1348092.7</v>
      </c>
      <c r="O33" s="30"/>
      <c r="P33" s="34">
        <f t="shared" si="6"/>
        <v>9157119.3999999985</v>
      </c>
      <c r="Q33" s="137"/>
    </row>
    <row r="34" spans="1:17" s="129" customFormat="1" ht="22.5" x14ac:dyDescent="0.2">
      <c r="A34" s="29" t="s">
        <v>44</v>
      </c>
      <c r="B34" s="154">
        <v>40801487</v>
      </c>
      <c r="C34" s="154">
        <v>16680851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/>
      <c r="P34" s="34">
        <f t="shared" si="6"/>
        <v>0</v>
      </c>
      <c r="Q34" s="137"/>
    </row>
    <row r="35" spans="1:17" s="129" customFormat="1" ht="12.75" x14ac:dyDescent="0.2">
      <c r="A35" s="29" t="s">
        <v>45</v>
      </c>
      <c r="B35" s="154">
        <v>0</v>
      </c>
      <c r="C35" s="154">
        <v>0</v>
      </c>
      <c r="D35" s="30">
        <v>0</v>
      </c>
      <c r="E35" s="30">
        <v>0</v>
      </c>
      <c r="F35" s="30">
        <v>691205</v>
      </c>
      <c r="G35" s="30">
        <v>55641.64</v>
      </c>
      <c r="H35" s="30">
        <v>273476.89</v>
      </c>
      <c r="I35" s="30">
        <v>143040.16</v>
      </c>
      <c r="J35" s="30">
        <v>392032.62</v>
      </c>
      <c r="K35" s="30">
        <v>372075.5</v>
      </c>
      <c r="L35" s="34">
        <v>773102.51</v>
      </c>
      <c r="M35" s="34">
        <v>271044.96000000002</v>
      </c>
      <c r="N35" s="34">
        <v>189568.41</v>
      </c>
      <c r="O35" s="34"/>
      <c r="P35" s="34">
        <f t="shared" si="6"/>
        <v>3161187.6900000004</v>
      </c>
      <c r="Q35" s="137"/>
    </row>
    <row r="36" spans="1:17" s="129" customFormat="1" ht="12.75" x14ac:dyDescent="0.2">
      <c r="A36" s="25" t="s">
        <v>46</v>
      </c>
      <c r="B36" s="153">
        <f t="shared" ref="B36:C36" si="19">+B37+B38+B39+B40+B41+B42+B43</f>
        <v>10486800</v>
      </c>
      <c r="C36" s="153">
        <f t="shared" si="19"/>
        <v>10486800</v>
      </c>
      <c r="D36" s="27">
        <f t="shared" ref="D36:O36" si="20">+D37+D38+D39+D40+D41+D42+D43</f>
        <v>603500</v>
      </c>
      <c r="E36" s="27">
        <f t="shared" si="20"/>
        <v>788500</v>
      </c>
      <c r="F36" s="27">
        <f t="shared" ref="F36:G36" si="21">+F37+F38+F39+F40+F41+F42+F43</f>
        <v>30000</v>
      </c>
      <c r="G36" s="27">
        <f t="shared" si="21"/>
        <v>0</v>
      </c>
      <c r="H36" s="27">
        <f t="shared" si="20"/>
        <v>1655000</v>
      </c>
      <c r="I36" s="27">
        <f t="shared" ref="I36:J36" si="22">+I37+I38+I39+I40+I41+I42+I43</f>
        <v>820500</v>
      </c>
      <c r="J36" s="27">
        <f t="shared" si="22"/>
        <v>0</v>
      </c>
      <c r="K36" s="27">
        <f t="shared" ref="K36:L36" si="23">+K37+K38+K39+K40+K41+K42+K43</f>
        <v>0</v>
      </c>
      <c r="L36" s="27">
        <f t="shared" si="23"/>
        <v>0</v>
      </c>
      <c r="M36" s="27">
        <f t="shared" ref="M36:N36" si="24">+M37+M38+M39+M40+M41+M42+M43</f>
        <v>0</v>
      </c>
      <c r="N36" s="27">
        <f t="shared" si="24"/>
        <v>0</v>
      </c>
      <c r="O36" s="27">
        <f t="shared" si="20"/>
        <v>0</v>
      </c>
      <c r="P36" s="28">
        <f t="shared" si="6"/>
        <v>3897500</v>
      </c>
      <c r="Q36" s="139"/>
    </row>
    <row r="37" spans="1:17" s="129" customFormat="1" ht="12.75" x14ac:dyDescent="0.2">
      <c r="A37" s="29" t="s">
        <v>47</v>
      </c>
      <c r="B37" s="154">
        <v>10316800</v>
      </c>
      <c r="C37" s="154">
        <v>10316800</v>
      </c>
      <c r="D37" s="30">
        <v>603500</v>
      </c>
      <c r="E37" s="30">
        <v>788500</v>
      </c>
      <c r="F37" s="30">
        <v>30000</v>
      </c>
      <c r="G37" s="30">
        <v>0</v>
      </c>
      <c r="H37" s="30">
        <v>1655000</v>
      </c>
      <c r="I37" s="30">
        <v>820500</v>
      </c>
      <c r="J37" s="30"/>
      <c r="K37" s="30"/>
      <c r="L37" s="30"/>
      <c r="M37" s="30"/>
      <c r="N37" s="30"/>
      <c r="O37" s="30"/>
      <c r="P37" s="34">
        <f t="shared" si="6"/>
        <v>3897500</v>
      </c>
      <c r="Q37" s="137"/>
    </row>
    <row r="38" spans="1:17" s="129" customFormat="1" ht="22.5" x14ac:dyDescent="0.2">
      <c r="A38" s="29" t="s">
        <v>48</v>
      </c>
      <c r="B38" s="154">
        <v>0</v>
      </c>
      <c r="C38" s="154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/>
      <c r="P38" s="34">
        <f t="shared" si="6"/>
        <v>0</v>
      </c>
      <c r="Q38" s="137"/>
    </row>
    <row r="39" spans="1:17" s="129" customFormat="1" ht="22.5" x14ac:dyDescent="0.2">
      <c r="A39" s="29" t="s">
        <v>49</v>
      </c>
      <c r="B39" s="154">
        <v>0</v>
      </c>
      <c r="C39" s="154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/>
      <c r="P39" s="34">
        <f t="shared" si="6"/>
        <v>0</v>
      </c>
      <c r="Q39" s="137"/>
    </row>
    <row r="40" spans="1:17" s="129" customFormat="1" ht="22.5" x14ac:dyDescent="0.2">
      <c r="A40" s="29" t="s">
        <v>50</v>
      </c>
      <c r="B40" s="154">
        <v>0</v>
      </c>
      <c r="C40" s="154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/>
      <c r="P40" s="34">
        <f t="shared" si="6"/>
        <v>0</v>
      </c>
      <c r="Q40" s="137"/>
    </row>
    <row r="41" spans="1:17" s="129" customFormat="1" ht="22.5" x14ac:dyDescent="0.2">
      <c r="A41" s="29" t="s">
        <v>51</v>
      </c>
      <c r="B41" s="154">
        <v>0</v>
      </c>
      <c r="C41" s="154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/>
      <c r="P41" s="34">
        <f t="shared" si="6"/>
        <v>0</v>
      </c>
      <c r="Q41" s="137"/>
    </row>
    <row r="42" spans="1:17" s="129" customFormat="1" ht="12.75" x14ac:dyDescent="0.2">
      <c r="A42" s="29" t="s">
        <v>52</v>
      </c>
      <c r="B42" s="154">
        <v>170000</v>
      </c>
      <c r="C42" s="154">
        <v>170000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/>
      <c r="P42" s="34">
        <f t="shared" ref="P42:P59" si="25">+D42+E42+F42+G42+H42+I42+J42+K42+L42+M42+N42+O42</f>
        <v>0</v>
      </c>
      <c r="Q42" s="137"/>
    </row>
    <row r="43" spans="1:17" s="129" customFormat="1" ht="22.5" x14ac:dyDescent="0.2">
      <c r="A43" s="29" t="s">
        <v>53</v>
      </c>
      <c r="B43" s="154">
        <v>0</v>
      </c>
      <c r="C43" s="154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/>
      <c r="P43" s="34">
        <f t="shared" si="25"/>
        <v>0</v>
      </c>
      <c r="Q43" s="137"/>
    </row>
    <row r="44" spans="1:17" s="129" customFormat="1" ht="12.75" x14ac:dyDescent="0.2">
      <c r="A44" s="25" t="s">
        <v>54</v>
      </c>
      <c r="B44" s="153">
        <f t="shared" ref="B44:C44" si="26">+B45+B46+B47+B48+B49+B50+B51</f>
        <v>0</v>
      </c>
      <c r="C44" s="153">
        <f t="shared" si="26"/>
        <v>0</v>
      </c>
      <c r="D44" s="27">
        <f t="shared" ref="D44:O44" si="27">+D45+D46+D47+D48+D49+D50+D51</f>
        <v>0</v>
      </c>
      <c r="E44" s="27">
        <f t="shared" si="27"/>
        <v>0</v>
      </c>
      <c r="F44" s="27">
        <f t="shared" ref="F44:G44" si="28">+F45+F46+F47+F48+F49+F50+F51</f>
        <v>0</v>
      </c>
      <c r="G44" s="27">
        <f t="shared" si="28"/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f t="shared" si="27"/>
        <v>0</v>
      </c>
      <c r="P44" s="28">
        <f t="shared" si="25"/>
        <v>0</v>
      </c>
      <c r="Q44" s="139"/>
    </row>
    <row r="45" spans="1:17" s="129" customFormat="1" ht="12.75" x14ac:dyDescent="0.2">
      <c r="A45" s="29" t="s">
        <v>55</v>
      </c>
      <c r="B45" s="154"/>
      <c r="C45" s="154"/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4">
        <f t="shared" si="25"/>
        <v>0</v>
      </c>
      <c r="Q45" s="137"/>
    </row>
    <row r="46" spans="1:17" s="129" customFormat="1" ht="22.5" x14ac:dyDescent="0.2">
      <c r="A46" s="29" t="s">
        <v>56</v>
      </c>
      <c r="B46" s="154"/>
      <c r="C46" s="154"/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4">
        <f t="shared" si="25"/>
        <v>0</v>
      </c>
      <c r="Q46" s="137"/>
    </row>
    <row r="47" spans="1:17" s="129" customFormat="1" ht="23.25" thickBot="1" x14ac:dyDescent="0.25">
      <c r="A47" s="37" t="s">
        <v>57</v>
      </c>
      <c r="B47" s="153">
        <v>0</v>
      </c>
      <c r="C47" s="153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40">
        <f t="shared" si="25"/>
        <v>0</v>
      </c>
      <c r="Q47" s="137"/>
    </row>
    <row r="48" spans="1:17" s="129" customFormat="1" ht="22.5" x14ac:dyDescent="0.2">
      <c r="A48" s="41" t="s">
        <v>58</v>
      </c>
      <c r="B48" s="156">
        <v>0</v>
      </c>
      <c r="C48" s="156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4">
        <f t="shared" si="25"/>
        <v>0</v>
      </c>
      <c r="Q48" s="137"/>
    </row>
    <row r="49" spans="1:17" s="129" customFormat="1" ht="22.5" x14ac:dyDescent="0.2">
      <c r="A49" s="29" t="s">
        <v>59</v>
      </c>
      <c r="B49" s="154">
        <v>0</v>
      </c>
      <c r="C49" s="154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4">
        <f t="shared" si="25"/>
        <v>0</v>
      </c>
      <c r="Q49" s="137"/>
    </row>
    <row r="50" spans="1:17" s="129" customFormat="1" ht="12.75" x14ac:dyDescent="0.2">
      <c r="A50" s="29" t="s">
        <v>60</v>
      </c>
      <c r="B50" s="154">
        <v>0</v>
      </c>
      <c r="C50" s="154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4">
        <f t="shared" si="25"/>
        <v>0</v>
      </c>
      <c r="Q50" s="137"/>
    </row>
    <row r="51" spans="1:17" s="129" customFormat="1" ht="21" customHeight="1" x14ac:dyDescent="0.2">
      <c r="A51" s="29" t="s">
        <v>61</v>
      </c>
      <c r="B51" s="154">
        <v>0</v>
      </c>
      <c r="C51" s="154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4">
        <f t="shared" si="25"/>
        <v>0</v>
      </c>
      <c r="Q51" s="137"/>
    </row>
    <row r="52" spans="1:17" s="129" customFormat="1" ht="12.75" x14ac:dyDescent="0.2">
      <c r="A52" s="25" t="s">
        <v>62</v>
      </c>
      <c r="B52" s="153">
        <f t="shared" ref="B52:C52" si="29">+B53+B54+B55+B56+B57+B58+B59+B60+B61</f>
        <v>34737500</v>
      </c>
      <c r="C52" s="153">
        <f t="shared" si="29"/>
        <v>78683027.979999989</v>
      </c>
      <c r="D52" s="27">
        <f t="shared" ref="D52:O52" si="30">+D53+D54+D55+D56+D57+D58+D59+D60+D61</f>
        <v>0</v>
      </c>
      <c r="E52" s="27">
        <f t="shared" si="30"/>
        <v>0</v>
      </c>
      <c r="F52" s="27">
        <f t="shared" ref="F52:I52" si="31">+F53+F54+F55+F56+F57+F58+F59+F60+F61</f>
        <v>1179412.8599999999</v>
      </c>
      <c r="G52" s="27">
        <f t="shared" si="31"/>
        <v>271017.71000000002</v>
      </c>
      <c r="H52" s="27">
        <f t="shared" si="31"/>
        <v>0</v>
      </c>
      <c r="I52" s="27">
        <f t="shared" si="31"/>
        <v>77747.839999999997</v>
      </c>
      <c r="J52" s="27">
        <f t="shared" ref="J52:K52" si="32">+J53+J54+J55+J56+J57+J58+J59+J60+J61</f>
        <v>210608.75</v>
      </c>
      <c r="K52" s="27">
        <f t="shared" si="32"/>
        <v>194774.97999999998</v>
      </c>
      <c r="L52" s="27">
        <f t="shared" ref="L52:M52" si="33">+L53+L54+L55+L56+L57+L58+L59+L60+L61</f>
        <v>376961.42</v>
      </c>
      <c r="M52" s="27">
        <f t="shared" si="33"/>
        <v>934795.32</v>
      </c>
      <c r="N52" s="27">
        <f t="shared" ref="N52" si="34">+N53+N54+N55+N56+N57+N58+N59+N60+N61</f>
        <v>323320</v>
      </c>
      <c r="O52" s="27">
        <f t="shared" si="30"/>
        <v>0</v>
      </c>
      <c r="P52" s="28">
        <f t="shared" si="25"/>
        <v>3568638.88</v>
      </c>
      <c r="Q52" s="139"/>
    </row>
    <row r="53" spans="1:17" s="129" customFormat="1" ht="12.75" x14ac:dyDescent="0.2">
      <c r="A53" s="29" t="s">
        <v>63</v>
      </c>
      <c r="B53" s="154">
        <v>14165000</v>
      </c>
      <c r="C53" s="154">
        <v>51093620.920000002</v>
      </c>
      <c r="D53" s="30">
        <v>0</v>
      </c>
      <c r="E53" s="30">
        <v>0</v>
      </c>
      <c r="F53" s="30">
        <v>453544.39</v>
      </c>
      <c r="G53" s="30">
        <v>271017.71000000002</v>
      </c>
      <c r="H53" s="30">
        <v>0</v>
      </c>
      <c r="I53" s="30">
        <v>0</v>
      </c>
      <c r="J53" s="30">
        <v>210608.75</v>
      </c>
      <c r="K53" s="30">
        <v>92999.98</v>
      </c>
      <c r="L53" s="30">
        <v>376961.42</v>
      </c>
      <c r="M53" s="30">
        <v>934795.32</v>
      </c>
      <c r="N53" s="30">
        <v>323320</v>
      </c>
      <c r="O53" s="30"/>
      <c r="P53" s="34">
        <f t="shared" si="25"/>
        <v>2663247.5699999998</v>
      </c>
      <c r="Q53" s="137"/>
    </row>
    <row r="54" spans="1:17" s="129" customFormat="1" ht="12.75" x14ac:dyDescent="0.2">
      <c r="A54" s="29" t="s">
        <v>64</v>
      </c>
      <c r="B54" s="154">
        <v>200000</v>
      </c>
      <c r="C54" s="154">
        <v>55000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/>
      <c r="P54" s="34">
        <f t="shared" si="25"/>
        <v>0</v>
      </c>
      <c r="Q54" s="137"/>
    </row>
    <row r="55" spans="1:17" s="129" customFormat="1" ht="12.75" x14ac:dyDescent="0.2">
      <c r="A55" s="29" t="s">
        <v>65</v>
      </c>
      <c r="B55" s="154">
        <v>0</v>
      </c>
      <c r="C55" s="154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/>
      <c r="P55" s="34">
        <f t="shared" si="25"/>
        <v>0</v>
      </c>
      <c r="Q55" s="137"/>
    </row>
    <row r="56" spans="1:17" s="129" customFormat="1" ht="12.75" x14ac:dyDescent="0.2">
      <c r="A56" s="29" t="s">
        <v>66</v>
      </c>
      <c r="B56" s="154">
        <v>18100000</v>
      </c>
      <c r="C56" s="154">
        <v>100000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/>
      <c r="P56" s="34">
        <f t="shared" si="25"/>
        <v>0</v>
      </c>
      <c r="Q56" s="137"/>
    </row>
    <row r="57" spans="1:17" s="129" customFormat="1" ht="12.75" x14ac:dyDescent="0.2">
      <c r="A57" s="29" t="s">
        <v>67</v>
      </c>
      <c r="B57" s="154">
        <v>797500</v>
      </c>
      <c r="C57" s="154">
        <v>16828138.489999998</v>
      </c>
      <c r="D57" s="30">
        <v>0</v>
      </c>
      <c r="E57" s="30">
        <v>0</v>
      </c>
      <c r="F57" s="30">
        <v>725868.47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/>
      <c r="P57" s="34">
        <f t="shared" si="25"/>
        <v>725868.47</v>
      </c>
      <c r="Q57" s="137"/>
    </row>
    <row r="58" spans="1:17" s="129" customFormat="1" ht="12.75" x14ac:dyDescent="0.2">
      <c r="A58" s="29" t="s">
        <v>68</v>
      </c>
      <c r="B58" s="154">
        <v>100000</v>
      </c>
      <c r="C58" s="154">
        <v>9131268.5700000003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101775</v>
      </c>
      <c r="L58" s="30"/>
      <c r="M58" s="30"/>
      <c r="N58" s="30"/>
      <c r="O58" s="30"/>
      <c r="P58" s="34">
        <f t="shared" si="25"/>
        <v>101775</v>
      </c>
      <c r="Q58" s="137"/>
    </row>
    <row r="59" spans="1:17" s="129" customFormat="1" ht="12.75" x14ac:dyDescent="0.2">
      <c r="A59" s="29" t="s">
        <v>69</v>
      </c>
      <c r="B59" s="154">
        <v>0</v>
      </c>
      <c r="C59" s="154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/>
      <c r="P59" s="34">
        <f t="shared" si="25"/>
        <v>0</v>
      </c>
      <c r="Q59" s="137"/>
    </row>
    <row r="60" spans="1:17" s="129" customFormat="1" ht="12.75" x14ac:dyDescent="0.2">
      <c r="A60" s="29" t="s">
        <v>70</v>
      </c>
      <c r="B60" s="154">
        <v>1025000</v>
      </c>
      <c r="C60" s="154">
        <v>1125000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77747.839999999997</v>
      </c>
      <c r="J60" s="30"/>
      <c r="K60" s="30"/>
      <c r="L60" s="30"/>
      <c r="M60" s="30"/>
      <c r="N60" s="30"/>
      <c r="O60" s="30"/>
      <c r="P60" s="34">
        <v>77747.839999999997</v>
      </c>
      <c r="Q60" s="137"/>
    </row>
    <row r="61" spans="1:17" s="129" customFormat="1" ht="22.5" x14ac:dyDescent="0.2">
      <c r="A61" s="29" t="s">
        <v>71</v>
      </c>
      <c r="B61" s="154">
        <v>350000</v>
      </c>
      <c r="C61" s="154">
        <v>350000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/>
      <c r="P61" s="34">
        <f t="shared" ref="P61:P69" si="35">+D61+E61+F61+G61+H61+I61+J61+K61+L61+M61+N61+O61</f>
        <v>0</v>
      </c>
      <c r="Q61" s="137"/>
    </row>
    <row r="62" spans="1:17" s="129" customFormat="1" ht="12.75" x14ac:dyDescent="0.2">
      <c r="A62" s="25" t="s">
        <v>72</v>
      </c>
      <c r="B62" s="153">
        <f>+B63+B65+B64+B66</f>
        <v>8400000</v>
      </c>
      <c r="C62" s="153">
        <f>+C63+C65+C64+C66</f>
        <v>24740999.640000001</v>
      </c>
      <c r="D62" s="27">
        <f>+D63+D65+D64+D66</f>
        <v>0</v>
      </c>
      <c r="E62" s="27">
        <f t="shared" ref="E62:O62" si="36">+E63+E65+E64+E66</f>
        <v>0</v>
      </c>
      <c r="F62" s="27">
        <f t="shared" ref="F62:G62" si="37">+F63+F65+F64+F66</f>
        <v>0</v>
      </c>
      <c r="G62" s="27">
        <f t="shared" si="37"/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f>+N63+N64+N65+N66</f>
        <v>11550912.4</v>
      </c>
      <c r="O62" s="27">
        <f t="shared" si="36"/>
        <v>0</v>
      </c>
      <c r="P62" s="28">
        <f t="shared" si="35"/>
        <v>11550912.4</v>
      </c>
      <c r="Q62" s="139"/>
    </row>
    <row r="63" spans="1:17" s="129" customFormat="1" ht="12.75" x14ac:dyDescent="0.2">
      <c r="A63" s="29" t="s">
        <v>73</v>
      </c>
      <c r="B63" s="154">
        <v>8400000</v>
      </c>
      <c r="C63" s="154">
        <v>24740999.640000001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11550912.4</v>
      </c>
      <c r="O63" s="30">
        <v>0</v>
      </c>
      <c r="P63" s="34">
        <f t="shared" si="35"/>
        <v>11550912.4</v>
      </c>
      <c r="Q63" s="137"/>
    </row>
    <row r="64" spans="1:17" s="129" customFormat="1" ht="12.75" x14ac:dyDescent="0.2">
      <c r="A64" s="29" t="s">
        <v>74</v>
      </c>
      <c r="B64" s="154">
        <v>0</v>
      </c>
      <c r="C64" s="154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4">
        <f t="shared" si="35"/>
        <v>0</v>
      </c>
      <c r="Q64" s="137"/>
    </row>
    <row r="65" spans="1:18" s="129" customFormat="1" ht="12.75" x14ac:dyDescent="0.2">
      <c r="A65" s="29" t="s">
        <v>75</v>
      </c>
      <c r="B65" s="154">
        <v>0</v>
      </c>
      <c r="C65" s="154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4">
        <f t="shared" si="35"/>
        <v>0</v>
      </c>
      <c r="Q65" s="137"/>
    </row>
    <row r="66" spans="1:18" s="129" customFormat="1" ht="22.5" x14ac:dyDescent="0.2">
      <c r="A66" s="29" t="s">
        <v>76</v>
      </c>
      <c r="B66" s="154">
        <v>0</v>
      </c>
      <c r="C66" s="154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4">
        <f t="shared" si="35"/>
        <v>0</v>
      </c>
      <c r="Q66" s="137"/>
    </row>
    <row r="67" spans="1:18" s="129" customFormat="1" ht="12.75" x14ac:dyDescent="0.2">
      <c r="A67" s="25" t="s">
        <v>77</v>
      </c>
      <c r="B67" s="153">
        <f>+B68+B70+B69+B71</f>
        <v>0</v>
      </c>
      <c r="C67" s="153">
        <f>+C68+C70+C69+C71</f>
        <v>0</v>
      </c>
      <c r="D67" s="27">
        <f>+D68+D70+D69+D71</f>
        <v>0</v>
      </c>
      <c r="E67" s="27">
        <f>+E68+E69</f>
        <v>0</v>
      </c>
      <c r="F67" s="27">
        <f>+F68+F69</f>
        <v>0</v>
      </c>
      <c r="G67" s="27">
        <f>+G68+G69</f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8">
        <f t="shared" si="35"/>
        <v>0</v>
      </c>
      <c r="Q67" s="139"/>
      <c r="R67" s="138"/>
    </row>
    <row r="68" spans="1:18" s="129" customFormat="1" ht="12.75" x14ac:dyDescent="0.2">
      <c r="A68" s="29" t="s">
        <v>78</v>
      </c>
      <c r="B68" s="154">
        <v>0</v>
      </c>
      <c r="C68" s="154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4">
        <f t="shared" si="35"/>
        <v>0</v>
      </c>
      <c r="Q68" s="137"/>
    </row>
    <row r="69" spans="1:18" s="129" customFormat="1" ht="22.5" x14ac:dyDescent="0.2">
      <c r="A69" s="29" t="s">
        <v>79</v>
      </c>
      <c r="B69" s="154">
        <v>0</v>
      </c>
      <c r="C69" s="154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4">
        <f t="shared" si="35"/>
        <v>0</v>
      </c>
      <c r="Q69" s="137"/>
    </row>
    <row r="70" spans="1:18" s="129" customFormat="1" ht="12.75" x14ac:dyDescent="0.2">
      <c r="A70" s="25" t="s">
        <v>80</v>
      </c>
      <c r="B70" s="153">
        <f>B71+B72+B73</f>
        <v>0</v>
      </c>
      <c r="C70" s="153">
        <f>C71+C72+C73</f>
        <v>0</v>
      </c>
      <c r="D70" s="27">
        <f>D71+D72+D73</f>
        <v>0</v>
      </c>
      <c r="E70" s="27">
        <f t="shared" ref="E70:P70" si="38">E71+E72+E73</f>
        <v>0</v>
      </c>
      <c r="F70" s="27">
        <f t="shared" ref="F70:G70" si="39">F71+F72+F73</f>
        <v>0</v>
      </c>
      <c r="G70" s="27">
        <f t="shared" si="39"/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f t="shared" si="38"/>
        <v>0</v>
      </c>
      <c r="P70" s="28">
        <f t="shared" si="38"/>
        <v>0</v>
      </c>
      <c r="Q70" s="139"/>
    </row>
    <row r="71" spans="1:18" s="129" customFormat="1" ht="12.75" x14ac:dyDescent="0.2">
      <c r="A71" s="29" t="s">
        <v>81</v>
      </c>
      <c r="B71" s="154">
        <v>0</v>
      </c>
      <c r="C71" s="154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4">
        <f t="shared" ref="P71:P86" si="40">+D71+E71+F71+G71+H71+I71+J71+K71+L71+M71+N71+O71</f>
        <v>0</v>
      </c>
      <c r="Q71" s="137"/>
    </row>
    <row r="72" spans="1:18" s="129" customFormat="1" ht="12.75" x14ac:dyDescent="0.2">
      <c r="A72" s="29" t="s">
        <v>82</v>
      </c>
      <c r="B72" s="154">
        <v>0</v>
      </c>
      <c r="C72" s="154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4">
        <f t="shared" si="40"/>
        <v>0</v>
      </c>
      <c r="Q72" s="137"/>
    </row>
    <row r="73" spans="1:18" s="129" customFormat="1" ht="22.5" x14ac:dyDescent="0.2">
      <c r="A73" s="29" t="s">
        <v>83</v>
      </c>
      <c r="B73" s="154">
        <v>0</v>
      </c>
      <c r="C73" s="154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4">
        <f t="shared" si="40"/>
        <v>0</v>
      </c>
      <c r="Q73" s="137"/>
      <c r="R73" s="138"/>
    </row>
    <row r="74" spans="1:18" s="129" customFormat="1" ht="12.75" x14ac:dyDescent="0.2">
      <c r="A74" s="45" t="s">
        <v>84</v>
      </c>
      <c r="B74" s="157">
        <f>+B10+B16+B26+B36+B47+B52+B62+B67+B70</f>
        <v>1898856270</v>
      </c>
      <c r="C74" s="157">
        <f>+C10+C16+C26+C36+C47+C52+C62+C67+C70</f>
        <v>2151248312.5300002</v>
      </c>
      <c r="D74" s="47">
        <f t="shared" ref="D74:O74" si="41">+D10+D16+D26+D36+D44+D52+D62+D67+D70</f>
        <v>87182901.439999998</v>
      </c>
      <c r="E74" s="47">
        <f t="shared" si="41"/>
        <v>88126044.439999983</v>
      </c>
      <c r="F74" s="47">
        <f t="shared" si="41"/>
        <v>137999480.11000001</v>
      </c>
      <c r="G74" s="47">
        <f t="shared" si="41"/>
        <v>121211954.35999998</v>
      </c>
      <c r="H74" s="47">
        <f t="shared" si="41"/>
        <v>128209919.52000001</v>
      </c>
      <c r="I74" s="47">
        <f t="shared" si="41"/>
        <v>119200899.8</v>
      </c>
      <c r="J74" s="47">
        <f t="shared" si="41"/>
        <v>160309544.50999999</v>
      </c>
      <c r="K74" s="47">
        <f t="shared" si="41"/>
        <v>124682420.14</v>
      </c>
      <c r="L74" s="47">
        <f t="shared" si="41"/>
        <v>121487563.64999999</v>
      </c>
      <c r="M74" s="47">
        <f t="shared" si="41"/>
        <v>222003947.06999996</v>
      </c>
      <c r="N74" s="47">
        <f t="shared" ref="N74" si="42">+N10+N16+N26+N36+N44+N52+N62+N67+N70</f>
        <v>223380121.79999998</v>
      </c>
      <c r="O74" s="47">
        <f t="shared" si="41"/>
        <v>0</v>
      </c>
      <c r="P74" s="47">
        <f t="shared" si="40"/>
        <v>1533794796.8399999</v>
      </c>
      <c r="Q74" s="141"/>
    </row>
    <row r="75" spans="1:18" s="143" customFormat="1" ht="12.75" x14ac:dyDescent="0.2">
      <c r="A75" s="48"/>
      <c r="B75" s="158"/>
      <c r="C75" s="158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>
        <f t="shared" si="40"/>
        <v>0</v>
      </c>
      <c r="Q75" s="142"/>
    </row>
    <row r="76" spans="1:18" s="143" customFormat="1" ht="12.75" x14ac:dyDescent="0.2">
      <c r="A76" s="50" t="s">
        <v>85</v>
      </c>
      <c r="B76" s="159">
        <v>0</v>
      </c>
      <c r="C76" s="159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2">
        <v>0</v>
      </c>
      <c r="N76" s="52">
        <v>0</v>
      </c>
      <c r="O76" s="52"/>
      <c r="P76" s="52">
        <f t="shared" si="40"/>
        <v>0</v>
      </c>
      <c r="Q76" s="144"/>
    </row>
    <row r="77" spans="1:18" s="129" customFormat="1" ht="12.75" x14ac:dyDescent="0.2">
      <c r="A77" s="25" t="s">
        <v>86</v>
      </c>
      <c r="B77" s="154">
        <v>0</v>
      </c>
      <c r="C77" s="154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8">
        <f t="shared" si="40"/>
        <v>0</v>
      </c>
      <c r="Q77" s="139"/>
    </row>
    <row r="78" spans="1:18" s="129" customFormat="1" ht="12.75" x14ac:dyDescent="0.2">
      <c r="A78" s="29" t="s">
        <v>87</v>
      </c>
      <c r="B78" s="154">
        <v>0</v>
      </c>
      <c r="C78" s="154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4">
        <f t="shared" si="40"/>
        <v>0</v>
      </c>
      <c r="Q78" s="137"/>
    </row>
    <row r="79" spans="1:18" s="129" customFormat="1" ht="12.75" x14ac:dyDescent="0.2">
      <c r="A79" s="29" t="s">
        <v>88</v>
      </c>
      <c r="B79" s="154">
        <v>0</v>
      </c>
      <c r="C79" s="154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4">
        <f t="shared" si="40"/>
        <v>0</v>
      </c>
      <c r="Q79" s="137"/>
    </row>
    <row r="80" spans="1:18" s="129" customFormat="1" ht="12.75" x14ac:dyDescent="0.2">
      <c r="A80" s="25" t="s">
        <v>89</v>
      </c>
      <c r="B80" s="154">
        <v>0</v>
      </c>
      <c r="C80" s="154">
        <v>0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8">
        <f t="shared" si="40"/>
        <v>0</v>
      </c>
      <c r="Q80" s="139"/>
    </row>
    <row r="81" spans="1:18" s="129" customFormat="1" ht="12.75" x14ac:dyDescent="0.2">
      <c r="A81" s="29" t="s">
        <v>90</v>
      </c>
      <c r="B81" s="154">
        <v>0</v>
      </c>
      <c r="C81" s="154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4">
        <f t="shared" si="40"/>
        <v>0</v>
      </c>
      <c r="Q81" s="137"/>
      <c r="R81" s="135"/>
    </row>
    <row r="82" spans="1:18" s="129" customFormat="1" ht="12.75" x14ac:dyDescent="0.2">
      <c r="A82" s="29" t="s">
        <v>91</v>
      </c>
      <c r="B82" s="154">
        <v>0</v>
      </c>
      <c r="C82" s="154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4">
        <f t="shared" si="40"/>
        <v>0</v>
      </c>
      <c r="Q82" s="137"/>
      <c r="R82" s="145"/>
    </row>
    <row r="83" spans="1:18" s="129" customFormat="1" ht="12.75" x14ac:dyDescent="0.2">
      <c r="A83" s="25" t="s">
        <v>92</v>
      </c>
      <c r="B83" s="154">
        <v>0</v>
      </c>
      <c r="C83" s="154">
        <v>0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8">
        <f t="shared" si="40"/>
        <v>0</v>
      </c>
      <c r="Q83" s="139"/>
      <c r="R83" s="135"/>
    </row>
    <row r="84" spans="1:18" s="129" customFormat="1" ht="12.75" x14ac:dyDescent="0.2">
      <c r="A84" s="29" t="s">
        <v>93</v>
      </c>
      <c r="B84" s="154">
        <v>0</v>
      </c>
      <c r="C84" s="154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4">
        <f t="shared" si="40"/>
        <v>0</v>
      </c>
      <c r="Q84" s="137"/>
    </row>
    <row r="85" spans="1:18" s="129" customFormat="1" ht="12.75" x14ac:dyDescent="0.2">
      <c r="A85" s="45" t="s">
        <v>94</v>
      </c>
      <c r="B85" s="157">
        <v>0</v>
      </c>
      <c r="C85" s="157">
        <v>0</v>
      </c>
      <c r="D85" s="47">
        <v>0</v>
      </c>
      <c r="E85" s="47">
        <v>0</v>
      </c>
      <c r="F85" s="47">
        <v>0</v>
      </c>
      <c r="G85" s="47">
        <v>0</v>
      </c>
      <c r="H85" s="47"/>
      <c r="I85" s="47"/>
      <c r="J85" s="47"/>
      <c r="K85" s="47"/>
      <c r="L85" s="47"/>
      <c r="M85" s="47"/>
      <c r="N85" s="47"/>
      <c r="O85" s="47"/>
      <c r="P85" s="47">
        <f t="shared" si="40"/>
        <v>0</v>
      </c>
      <c r="Q85" s="141"/>
    </row>
    <row r="86" spans="1:18" s="129" customFormat="1" ht="13.5" thickBot="1" x14ac:dyDescent="0.25">
      <c r="A86" s="53" t="s">
        <v>95</v>
      </c>
      <c r="B86" s="160">
        <f t="shared" ref="B86:C86" si="43">+B74+B77+B80+B83</f>
        <v>1898856270</v>
      </c>
      <c r="C86" s="160">
        <f t="shared" si="43"/>
        <v>2151248312.5300002</v>
      </c>
      <c r="D86" s="55">
        <f t="shared" ref="D86:O86" si="44">+D74+D77+D80+D83</f>
        <v>87182901.439999998</v>
      </c>
      <c r="E86" s="55">
        <f t="shared" si="44"/>
        <v>88126044.439999983</v>
      </c>
      <c r="F86" s="55">
        <f t="shared" ref="F86:G86" si="45">+F74+F77+F80+F83</f>
        <v>137999480.11000001</v>
      </c>
      <c r="G86" s="55">
        <f t="shared" si="45"/>
        <v>121211954.35999998</v>
      </c>
      <c r="H86" s="55">
        <f t="shared" si="44"/>
        <v>128209919.52000001</v>
      </c>
      <c r="I86" s="55">
        <f t="shared" ref="I86:J86" si="46">+I74+I77+I80+I83</f>
        <v>119200899.8</v>
      </c>
      <c r="J86" s="55">
        <f t="shared" si="46"/>
        <v>160309544.50999999</v>
      </c>
      <c r="K86" s="55">
        <f t="shared" ref="K86:L86" si="47">+K74+K77+K80+K83</f>
        <v>124682420.14</v>
      </c>
      <c r="L86" s="55">
        <f t="shared" si="47"/>
        <v>121487563.64999999</v>
      </c>
      <c r="M86" s="55">
        <f t="shared" ref="M86:N86" si="48">+M74+M77+M80+M83</f>
        <v>222003947.06999996</v>
      </c>
      <c r="N86" s="55">
        <f t="shared" si="48"/>
        <v>223380121.79999998</v>
      </c>
      <c r="O86" s="55">
        <f t="shared" si="44"/>
        <v>0</v>
      </c>
      <c r="P86" s="55">
        <f t="shared" si="40"/>
        <v>1533794796.8399999</v>
      </c>
      <c r="Q86" s="141"/>
    </row>
    <row r="87" spans="1:18" s="129" customFormat="1" ht="12.75" x14ac:dyDescent="0.2">
      <c r="A87" s="146"/>
      <c r="B87" s="146"/>
      <c r="C87" s="146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1"/>
    </row>
    <row r="88" spans="1:18" s="129" customFormat="1" ht="12.75" x14ac:dyDescent="0.2">
      <c r="A88" s="146"/>
      <c r="B88" s="146"/>
      <c r="C88" s="146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1"/>
    </row>
    <row r="89" spans="1:18" s="129" customFormat="1" ht="12.75" x14ac:dyDescent="0.2">
      <c r="D89" s="130"/>
      <c r="J89" s="147"/>
      <c r="Q89" s="143"/>
      <c r="R89" s="143"/>
    </row>
    <row r="90" spans="1:18" x14ac:dyDescent="0.25">
      <c r="A90" s="117" t="s">
        <v>96</v>
      </c>
      <c r="B90" s="150"/>
      <c r="C90" s="150"/>
      <c r="D90" s="56"/>
      <c r="G90" s="120" t="s">
        <v>116</v>
      </c>
      <c r="L90" s="119" t="s">
        <v>118</v>
      </c>
      <c r="O90" s="21"/>
    </row>
    <row r="91" spans="1:18" x14ac:dyDescent="0.25">
      <c r="A91" s="63"/>
      <c r="B91" s="152"/>
      <c r="C91" s="152"/>
      <c r="D91" s="116"/>
      <c r="G91" s="20"/>
      <c r="L91" s="148"/>
      <c r="O91" s="20"/>
    </row>
    <row r="92" spans="1:18" x14ac:dyDescent="0.25">
      <c r="A92" s="121" t="s">
        <v>103</v>
      </c>
      <c r="B92" s="121"/>
      <c r="C92" s="121"/>
      <c r="D92" s="56"/>
      <c r="G92" s="121" t="s">
        <v>114</v>
      </c>
      <c r="L92" s="121" t="s">
        <v>120</v>
      </c>
      <c r="O92" s="21"/>
    </row>
    <row r="93" spans="1:18" x14ac:dyDescent="0.25">
      <c r="A93" s="122" t="s">
        <v>104</v>
      </c>
      <c r="B93" s="122"/>
      <c r="C93" s="122"/>
      <c r="D93" s="56"/>
      <c r="G93" s="123" t="s">
        <v>117</v>
      </c>
      <c r="L93" s="122" t="s">
        <v>119</v>
      </c>
      <c r="O93" s="21"/>
    </row>
    <row r="94" spans="1:18" ht="15" customHeight="1" x14ac:dyDescent="0.25">
      <c r="A94" s="56"/>
      <c r="B94" s="56"/>
      <c r="C94" s="56"/>
      <c r="H94" s="32"/>
      <c r="I94" s="32"/>
      <c r="K94" s="60"/>
      <c r="L94" s="60"/>
      <c r="M94" s="60"/>
      <c r="N94" s="60"/>
      <c r="O94" s="60"/>
      <c r="P94" s="60"/>
      <c r="Q94"/>
    </row>
    <row r="95" spans="1:18" x14ac:dyDescent="0.25">
      <c r="A95" s="32"/>
      <c r="B95" s="32"/>
      <c r="C95" s="32"/>
      <c r="G95" s="101"/>
      <c r="H95" s="71"/>
      <c r="I95" s="71"/>
      <c r="K95" s="32"/>
      <c r="L95" s="32"/>
      <c r="M95" s="32"/>
      <c r="N95" s="32"/>
      <c r="O95" s="32"/>
      <c r="P95" s="49"/>
      <c r="Q95"/>
    </row>
    <row r="96" spans="1:18" x14ac:dyDescent="0.25">
      <c r="A96" s="71"/>
      <c r="B96" s="71"/>
      <c r="C96" s="71"/>
      <c r="H96" s="124"/>
      <c r="I96" s="125"/>
      <c r="K96" s="71"/>
      <c r="L96" s="71"/>
      <c r="M96" s="71"/>
      <c r="N96" s="71"/>
      <c r="O96" s="71"/>
      <c r="P96" s="71"/>
      <c r="Q96"/>
    </row>
    <row r="97" spans="1:16" s="21" customFormat="1" ht="15" customHeight="1" x14ac:dyDescent="0.25">
      <c r="A97" s="73"/>
      <c r="B97" s="73"/>
      <c r="C97" s="73"/>
      <c r="H97" s="118"/>
      <c r="I97" s="118"/>
      <c r="K97" s="73"/>
      <c r="L97" s="73"/>
      <c r="M97" s="73"/>
      <c r="N97" s="73"/>
      <c r="O97" s="73"/>
      <c r="P97" s="73"/>
    </row>
    <row r="98" spans="1:16" s="21" customFormat="1" x14ac:dyDescent="0.25">
      <c r="A98" s="57"/>
      <c r="B98" s="57"/>
      <c r="C98" s="57"/>
      <c r="F98" s="115"/>
      <c r="K98" s="74"/>
      <c r="L98" s="74"/>
      <c r="M98" s="74"/>
      <c r="N98" s="74"/>
      <c r="O98" s="74"/>
      <c r="P98" s="74"/>
    </row>
  </sheetData>
  <mergeCells count="6">
    <mergeCell ref="A7:P7"/>
    <mergeCell ref="A1:P1"/>
    <mergeCell ref="A2:P2"/>
    <mergeCell ref="A3:P3"/>
    <mergeCell ref="A4:P4"/>
    <mergeCell ref="A5:P5"/>
  </mergeCells>
  <printOptions horizontalCentered="1"/>
  <pageMargins left="0.23622047244094491" right="1.0236220472440944" top="0.74803149606299213" bottom="0.74803149606299213" header="0.31496062992125984" footer="0.31496062992125984"/>
  <pageSetup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Enero 2020</vt:lpstr>
      <vt:lpstr>Febrero 2020</vt:lpstr>
      <vt:lpstr>Marzo 2020</vt:lpstr>
      <vt:lpstr>Abril 2020</vt:lpstr>
      <vt:lpstr>Mayo 2020</vt:lpstr>
      <vt:lpstr>Junio 2020</vt:lpstr>
      <vt:lpstr>Noviembre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2021-12-13T20:04:47Z</dcterms:modified>
</cp:coreProperties>
</file>