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20" yWindow="-120" windowWidth="20730" windowHeight="11160" firstSheet="1" activeTab="1"/>
  </bookViews>
  <sheets>
    <sheet name="Hoja1" sheetId="1" state="hidden" r:id="rId1"/>
    <sheet name="OCTUBRE 2024" sheetId="14" r:id="rId2"/>
  </sheets>
  <definedNames>
    <definedName name="_xlnm.Print_Area" localSheetId="1">'OCTUBRE 2024'!$A$1:$P$93</definedName>
    <definedName name="_xlnm.Print_Titles" localSheetId="1">'OCTUBRE 2024'!$1:$7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3" i="14" l="1"/>
  <c r="H83" i="14"/>
  <c r="M78" i="14"/>
  <c r="L78" i="14"/>
  <c r="K78" i="14"/>
  <c r="J78" i="14"/>
  <c r="I78" i="14"/>
  <c r="H78" i="14"/>
  <c r="M75" i="14"/>
  <c r="M83" i="14" s="1"/>
  <c r="L75" i="14"/>
  <c r="L83" i="14" s="1"/>
  <c r="K75" i="14"/>
  <c r="K83" i="14" s="1"/>
  <c r="J75" i="14"/>
  <c r="I75" i="14"/>
  <c r="H75" i="14"/>
  <c r="M66" i="14"/>
  <c r="L66" i="14"/>
  <c r="K66" i="14"/>
  <c r="J66" i="14"/>
  <c r="M69" i="14"/>
  <c r="L69" i="14"/>
  <c r="K69" i="14"/>
  <c r="J69" i="14"/>
  <c r="I69" i="14"/>
  <c r="H69" i="14"/>
  <c r="I66" i="14"/>
  <c r="H66" i="14"/>
  <c r="M43" i="14"/>
  <c r="L43" i="14"/>
  <c r="K43" i="14"/>
  <c r="J43" i="14"/>
  <c r="M35" i="14"/>
  <c r="L35" i="14"/>
  <c r="K35" i="14"/>
  <c r="J35" i="14"/>
  <c r="I35" i="14"/>
  <c r="H35" i="14"/>
  <c r="I43" i="14"/>
  <c r="H43" i="14"/>
  <c r="M51" i="14" l="1"/>
  <c r="M25" i="14"/>
  <c r="M15" i="14"/>
  <c r="M9" i="14"/>
  <c r="L51" i="14" l="1"/>
  <c r="L25" i="14"/>
  <c r="L15" i="14"/>
  <c r="L9" i="14"/>
  <c r="K51" i="14" l="1"/>
  <c r="K25" i="14"/>
  <c r="K15" i="14"/>
  <c r="K9" i="14"/>
  <c r="P34" i="14" l="1"/>
  <c r="J25" i="14" l="1"/>
  <c r="I15" i="14" l="1"/>
  <c r="I81" i="14"/>
  <c r="I51" i="14"/>
  <c r="I25" i="14"/>
  <c r="I9" i="14"/>
  <c r="H81" i="14" l="1"/>
  <c r="H51" i="14"/>
  <c r="H25" i="14"/>
  <c r="H15" i="14"/>
  <c r="H9" i="14"/>
  <c r="G35" i="14" l="1"/>
  <c r="G81" i="14" l="1"/>
  <c r="G78" i="14"/>
  <c r="G75" i="14"/>
  <c r="G69" i="14"/>
  <c r="G66" i="14"/>
  <c r="G61" i="14" s="1"/>
  <c r="G51" i="14"/>
  <c r="G43" i="14"/>
  <c r="G25" i="14"/>
  <c r="G15" i="14"/>
  <c r="G9" i="14"/>
  <c r="G83" i="14" l="1"/>
  <c r="G73" i="14"/>
  <c r="F78" i="14"/>
  <c r="F75" i="14"/>
  <c r="F69" i="14"/>
  <c r="F66" i="14"/>
  <c r="F61" i="14"/>
  <c r="F43" i="14"/>
  <c r="G84" i="14" l="1"/>
  <c r="F81" i="14"/>
  <c r="F83" i="14" s="1"/>
  <c r="F51" i="14"/>
  <c r="F35" i="14"/>
  <c r="F25" i="14"/>
  <c r="F15" i="14"/>
  <c r="F9" i="14"/>
  <c r="F73" i="14" l="1"/>
  <c r="F84" i="14" s="1"/>
  <c r="E78" i="14" l="1"/>
  <c r="E75" i="14"/>
  <c r="E69" i="14"/>
  <c r="E66" i="14"/>
  <c r="E61" i="14"/>
  <c r="E51" i="14"/>
  <c r="E43" i="14"/>
  <c r="E35" i="14"/>
  <c r="E25" i="14"/>
  <c r="E81" i="14"/>
  <c r="E15" i="14"/>
  <c r="E9" i="14"/>
  <c r="E83" i="14" l="1"/>
  <c r="E73" i="14"/>
  <c r="C81" i="14"/>
  <c r="C78" i="14"/>
  <c r="C75" i="14"/>
  <c r="C69" i="14"/>
  <c r="C66" i="14"/>
  <c r="C61" i="14"/>
  <c r="C51" i="14"/>
  <c r="C43" i="14"/>
  <c r="C35" i="14"/>
  <c r="C25" i="14"/>
  <c r="C15" i="14"/>
  <c r="C9" i="14"/>
  <c r="C83" i="14" l="1"/>
  <c r="E84" i="14"/>
  <c r="C73" i="14"/>
  <c r="C84" i="14" s="1"/>
  <c r="P78" i="14"/>
  <c r="P81" i="14"/>
  <c r="O81" i="14"/>
  <c r="N81" i="14"/>
  <c r="D81" i="14"/>
  <c r="O78" i="14"/>
  <c r="N78" i="14"/>
  <c r="D78" i="14"/>
  <c r="P75" i="14"/>
  <c r="O75" i="14"/>
  <c r="N75" i="14"/>
  <c r="D75" i="14"/>
  <c r="P69" i="14"/>
  <c r="O69" i="14"/>
  <c r="N69" i="14"/>
  <c r="D69" i="14"/>
  <c r="P66" i="14"/>
  <c r="O66" i="14"/>
  <c r="N66" i="14"/>
  <c r="D66" i="14"/>
  <c r="P61" i="14"/>
  <c r="O61" i="14"/>
  <c r="N61" i="14"/>
  <c r="D61" i="14"/>
  <c r="O51" i="14"/>
  <c r="N51" i="14"/>
  <c r="J51" i="14"/>
  <c r="D51" i="14"/>
  <c r="P43" i="14"/>
  <c r="O43" i="14"/>
  <c r="N43" i="14"/>
  <c r="D43" i="14"/>
  <c r="O35" i="14"/>
  <c r="N35" i="14"/>
  <c r="D35" i="14"/>
  <c r="O25" i="14"/>
  <c r="N25" i="14"/>
  <c r="D25" i="14"/>
  <c r="O15" i="14"/>
  <c r="N15" i="14"/>
  <c r="J15" i="14"/>
  <c r="D15" i="14"/>
  <c r="O9" i="14"/>
  <c r="N9" i="14"/>
  <c r="J9" i="14"/>
  <c r="D9" i="14"/>
  <c r="B81" i="14"/>
  <c r="B78" i="14"/>
  <c r="B75" i="14"/>
  <c r="B69" i="14"/>
  <c r="B66" i="14"/>
  <c r="B43" i="14"/>
  <c r="N83" i="14" l="1"/>
  <c r="P83" i="14"/>
  <c r="O83" i="14"/>
  <c r="B83" i="14"/>
  <c r="D83" i="14"/>
  <c r="N73" i="14"/>
  <c r="N84" i="14" s="1"/>
  <c r="O73" i="14"/>
  <c r="O84" i="14" s="1"/>
  <c r="D73" i="14"/>
  <c r="P13" i="14"/>
  <c r="D84" i="14" l="1"/>
  <c r="B15" i="14"/>
  <c r="B25" i="14"/>
  <c r="B35" i="14"/>
  <c r="B51" i="14"/>
  <c r="B61" i="14"/>
  <c r="P57" i="14"/>
  <c r="P56" i="14"/>
  <c r="P55" i="14"/>
  <c r="P53" i="14"/>
  <c r="P52" i="14"/>
  <c r="P41" i="14"/>
  <c r="P36" i="14"/>
  <c r="B9" i="14"/>
  <c r="P32" i="14"/>
  <c r="P31" i="14"/>
  <c r="P30" i="14"/>
  <c r="P29" i="14"/>
  <c r="P28" i="14"/>
  <c r="P27" i="14"/>
  <c r="P26" i="14"/>
  <c r="P24" i="14"/>
  <c r="P23" i="14"/>
  <c r="P22" i="14"/>
  <c r="P21" i="14"/>
  <c r="P20" i="14"/>
  <c r="P19" i="14"/>
  <c r="P18" i="14"/>
  <c r="P17" i="14"/>
  <c r="P16" i="14"/>
  <c r="P14" i="14"/>
  <c r="P11" i="14"/>
  <c r="P10" i="14"/>
  <c r="N43" i="1"/>
  <c r="N15" i="1"/>
  <c r="L61" i="1"/>
  <c r="L51" i="1"/>
  <c r="L35" i="1"/>
  <c r="L25" i="1"/>
  <c r="L15" i="1"/>
  <c r="L9" i="1"/>
  <c r="M51" i="1"/>
  <c r="O84" i="1"/>
  <c r="O83" i="1"/>
  <c r="O82" i="1"/>
  <c r="O81" i="1"/>
  <c r="O80" i="1"/>
  <c r="O79" i="1"/>
  <c r="O78" i="1"/>
  <c r="O77" i="1"/>
  <c r="O76" i="1"/>
  <c r="O75" i="1"/>
  <c r="O74" i="1"/>
  <c r="O72" i="1"/>
  <c r="O71" i="1"/>
  <c r="O70" i="1"/>
  <c r="O69" i="1"/>
  <c r="O68" i="1"/>
  <c r="O67" i="1"/>
  <c r="I66" i="1"/>
  <c r="H66" i="1"/>
  <c r="G66" i="1"/>
  <c r="F66" i="1"/>
  <c r="E66" i="1"/>
  <c r="D66" i="1"/>
  <c r="C66" i="1"/>
  <c r="O65" i="1"/>
  <c r="O64" i="1"/>
  <c r="O63" i="1"/>
  <c r="O62" i="1"/>
  <c r="N61" i="1"/>
  <c r="M61" i="1"/>
  <c r="K61" i="1"/>
  <c r="J61" i="1"/>
  <c r="I61" i="1"/>
  <c r="H61" i="1"/>
  <c r="G61" i="1"/>
  <c r="F61" i="1"/>
  <c r="E61" i="1"/>
  <c r="D61" i="1"/>
  <c r="C61" i="1"/>
  <c r="O60" i="1"/>
  <c r="O59" i="1"/>
  <c r="O58" i="1"/>
  <c r="O57" i="1"/>
  <c r="O56" i="1"/>
  <c r="O55" i="1"/>
  <c r="O54" i="1"/>
  <c r="O53" i="1"/>
  <c r="O52" i="1"/>
  <c r="N51" i="1"/>
  <c r="K51" i="1"/>
  <c r="J51" i="1"/>
  <c r="I51" i="1"/>
  <c r="H51" i="1"/>
  <c r="G51" i="1"/>
  <c r="F51" i="1"/>
  <c r="E51" i="1"/>
  <c r="D51" i="1"/>
  <c r="C51" i="1"/>
  <c r="O50" i="1"/>
  <c r="O49" i="1"/>
  <c r="O48" i="1"/>
  <c r="O47" i="1"/>
  <c r="O46" i="1"/>
  <c r="O45" i="1"/>
  <c r="O44" i="1"/>
  <c r="K43" i="1"/>
  <c r="I43" i="1"/>
  <c r="H43" i="1"/>
  <c r="G43" i="1"/>
  <c r="F43" i="1"/>
  <c r="E43" i="1"/>
  <c r="D43" i="1"/>
  <c r="C43" i="1"/>
  <c r="O42" i="1"/>
  <c r="O41" i="1"/>
  <c r="O40" i="1"/>
  <c r="O39" i="1"/>
  <c r="O38" i="1"/>
  <c r="O37" i="1"/>
  <c r="O36" i="1"/>
  <c r="N35" i="1"/>
  <c r="M35" i="1"/>
  <c r="K35" i="1"/>
  <c r="J35" i="1"/>
  <c r="I35" i="1"/>
  <c r="H35" i="1"/>
  <c r="G35" i="1"/>
  <c r="F35" i="1"/>
  <c r="E35" i="1"/>
  <c r="D35" i="1"/>
  <c r="C35" i="1"/>
  <c r="O34" i="1"/>
  <c r="O33" i="1"/>
  <c r="O32" i="1"/>
  <c r="O31" i="1"/>
  <c r="O30" i="1"/>
  <c r="O29" i="1"/>
  <c r="O28" i="1"/>
  <c r="O27" i="1"/>
  <c r="O26" i="1"/>
  <c r="N25" i="1"/>
  <c r="M25" i="1"/>
  <c r="K25" i="1"/>
  <c r="J25" i="1"/>
  <c r="I25" i="1"/>
  <c r="H25" i="1"/>
  <c r="G25" i="1"/>
  <c r="F25" i="1"/>
  <c r="E25" i="1"/>
  <c r="D25" i="1"/>
  <c r="C25" i="1"/>
  <c r="O24" i="1"/>
  <c r="O23" i="1"/>
  <c r="O22" i="1"/>
  <c r="O21" i="1"/>
  <c r="O20" i="1"/>
  <c r="O19" i="1"/>
  <c r="O18" i="1"/>
  <c r="O17" i="1"/>
  <c r="O16" i="1"/>
  <c r="M15" i="1"/>
  <c r="K15" i="1"/>
  <c r="J15" i="1"/>
  <c r="I15" i="1"/>
  <c r="H15" i="1"/>
  <c r="G15" i="1"/>
  <c r="F15" i="1"/>
  <c r="E15" i="1"/>
  <c r="D15" i="1"/>
  <c r="C15" i="1"/>
  <c r="O14" i="1"/>
  <c r="O13" i="1"/>
  <c r="O12" i="1"/>
  <c r="O11" i="1"/>
  <c r="O10" i="1"/>
  <c r="N9" i="1"/>
  <c r="M9" i="1"/>
  <c r="K9" i="1"/>
  <c r="J9" i="1"/>
  <c r="I9" i="1"/>
  <c r="H9" i="1"/>
  <c r="G9" i="1"/>
  <c r="F9" i="1"/>
  <c r="E9" i="1"/>
  <c r="D9" i="1"/>
  <c r="C9" i="1"/>
  <c r="P35" i="14" l="1"/>
  <c r="P25" i="14"/>
  <c r="P51" i="14"/>
  <c r="P15" i="14"/>
  <c r="P9" i="14"/>
  <c r="L73" i="1"/>
  <c r="L85" i="1" s="1"/>
  <c r="H73" i="1"/>
  <c r="H85" i="1" s="1"/>
  <c r="O15" i="1"/>
  <c r="O61" i="1"/>
  <c r="B73" i="14"/>
  <c r="B84" i="14" s="1"/>
  <c r="O25" i="1"/>
  <c r="O51" i="1"/>
  <c r="O66" i="1"/>
  <c r="K73" i="1"/>
  <c r="K85" i="1" s="1"/>
  <c r="G73" i="1"/>
  <c r="G85" i="1" s="1"/>
  <c r="M73" i="1"/>
  <c r="M85" i="1" s="1"/>
  <c r="N73" i="1"/>
  <c r="N85" i="1" s="1"/>
  <c r="O35" i="1"/>
  <c r="I73" i="1"/>
  <c r="I85" i="1" s="1"/>
  <c r="O43" i="1"/>
  <c r="C73" i="1"/>
  <c r="C85" i="1" s="1"/>
  <c r="D73" i="1"/>
  <c r="D85" i="1" s="1"/>
  <c r="O9" i="1"/>
  <c r="F73" i="1"/>
  <c r="F85" i="1" s="1"/>
  <c r="J73" i="1"/>
  <c r="J85" i="1" s="1"/>
  <c r="E73" i="1"/>
  <c r="E85" i="1" s="1"/>
  <c r="P73" i="14" l="1"/>
  <c r="P84" i="14" s="1"/>
  <c r="O85" i="1"/>
  <c r="O73" i="1"/>
  <c r="I61" i="14"/>
  <c r="I73" i="14" s="1"/>
  <c r="I84" i="14" s="1"/>
  <c r="L61" i="14"/>
  <c r="L73" i="14" s="1"/>
  <c r="L84" i="14" s="1"/>
  <c r="J61" i="14"/>
  <c r="J73" i="14" s="1"/>
  <c r="M61" i="14"/>
  <c r="M73" i="14" s="1"/>
  <c r="M84" i="14" s="1"/>
  <c r="K61" i="14"/>
  <c r="K73" i="14" s="1"/>
  <c r="K84" i="14" s="1"/>
  <c r="H61" i="14"/>
  <c r="H73" i="14" s="1"/>
  <c r="H84" i="14" s="1"/>
  <c r="J83" i="14"/>
  <c r="J84" i="14" l="1"/>
</calcChain>
</file>

<file path=xl/sharedStrings.xml><?xml version="1.0" encoding="utf-8"?>
<sst xmlns="http://schemas.openxmlformats.org/spreadsheetml/2006/main" count="718" uniqueCount="121">
  <si>
    <t>Ministerio de la Presidencia</t>
  </si>
  <si>
    <t xml:space="preserve"> Contraloría General de la República</t>
  </si>
  <si>
    <t xml:space="preserve"> "Año de la Innovación y la Competitividad "</t>
  </si>
  <si>
    <t>Ejecución de Gastos y Aplicaciones Financieras</t>
  </si>
  <si>
    <t>(En RD$)</t>
  </si>
  <si>
    <t>Detalle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</si>
  <si>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</si>
  <si>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</si>
  <si>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</si>
  <si>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</si>
  <si>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</si>
  <si>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</si>
  <si>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</si>
  <si>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</si>
  <si>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</si>
  <si>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</si>
  <si>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</si>
  <si>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</si>
  <si>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</si>
  <si>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</si>
  <si>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</si>
  <si>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</si>
  <si>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</si>
  <si>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</si>
  <si>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</si>
  <si>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</si>
  <si>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</si>
  <si>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</si>
  <si>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</si>
  <si>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</si>
  <si>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</si>
  <si>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</si>
  <si>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</si>
  <si>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</si>
  <si>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</si>
  <si>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</si>
  <si>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</si>
  <si>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</si>
  <si>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</si>
  <si>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</si>
  <si>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</si>
  <si>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</si>
  <si>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</si>
  <si>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</si>
  <si>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</si>
  <si>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</si>
  <si>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</si>
  <si>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</si>
  <si>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</si>
  <si>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</si>
  <si>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</si>
  <si>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</si>
  <si>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</si>
  <si>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</si>
  <si>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</si>
  <si>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</si>
  <si>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</si>
  <si>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</si>
  <si>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</si>
  <si>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</si>
  <si>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</si>
  <si>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</si>
  <si>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</si>
  <si>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</si>
  <si>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</si>
  <si>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</si>
  <si>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</si>
  <si>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</si>
  <si>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</si>
  <si>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</si>
  <si>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</si>
  <si>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</si>
  <si>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</si>
  <si>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</si>
  <si>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</si>
  <si>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</si>
  <si>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</si>
  <si>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</si>
  <si>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</si>
  <si>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</si>
  <si>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</si>
  <si>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</si>
  <si>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</si>
  <si>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</si>
  <si>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</si>
  <si>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</si>
  <si>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</si>
  <si>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</si>
  <si>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</si>
  <si>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</si>
  <si>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</si>
  <si>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</si>
  <si>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</si>
  <si>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</si>
  <si>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</si>
  <si>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</si>
  <si>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Preparado Por :</t>
  </si>
  <si>
    <t>Revisado Por :</t>
  </si>
  <si>
    <t xml:space="preserve">     Licda. Miguelina Ortíz</t>
  </si>
  <si>
    <t>Enc. Dpto Financiero</t>
  </si>
  <si>
    <t xml:space="preserve">       Autorizado por:</t>
  </si>
  <si>
    <t>Licda. Rosanna Sánchez Sánchez</t>
  </si>
  <si>
    <t>Dir. Administrativa y Financiera</t>
  </si>
  <si>
    <t>Lic. Ramon Emilio Santos Vargas</t>
  </si>
  <si>
    <t>Analista III</t>
  </si>
  <si>
    <t xml:space="preserve"> Período del 01/01/2019 al 31/12/2019</t>
  </si>
  <si>
    <t>Presupuesto Aprobado</t>
  </si>
  <si>
    <t>Presupuesto Modificado</t>
  </si>
  <si>
    <t xml:space="preserve">                                                                                                                                                                                  </t>
  </si>
  <si>
    <t>(Valores en DOP)</t>
  </si>
  <si>
    <t>2.6.2 - MOBILIARIO Y EQUIPO DE AUDIO, AUDIO VISUAL,  RECREATIVO Y EDUCACIONAL</t>
  </si>
  <si>
    <t xml:space="preserve"> </t>
  </si>
  <si>
    <t>0.00</t>
  </si>
  <si>
    <t>Extraído del Sistema de Información de la Gestión Financiera (SIGEF), período 2024.</t>
  </si>
  <si>
    <t xml:space="preserve"> Julia Alcántara</t>
  </si>
  <si>
    <t>Ruph Stephanie Mediana</t>
  </si>
  <si>
    <t xml:space="preserve">Tomás Guzmán </t>
  </si>
  <si>
    <t>Encda. División Contabilidad</t>
  </si>
  <si>
    <t>Encda. Depto. Financiero</t>
  </si>
  <si>
    <t xml:space="preserve">         Director Adm. Y Financiero</t>
  </si>
  <si>
    <t>Ejecución al 31 de Octubre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</si>
</sst>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#,##0.00;[Red]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i/>
      <sz val="12"/>
      <name val="Arial"/>
      <family val="2"/>
    </font>
    <font>
      <b/>
      <sz val="12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5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name val="Arial"/>
      <family val="2"/>
    </font>
    <font>
      <u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39997558519241921"/>
        <bgColor theme="4" tint="0.79998168889431442"/>
      </patternFill>
    </fill>
    <fill>
      <patternFill patternType="solid">
        <fgColor theme="3" tint="0.59999389629810485"/>
        <bgColor theme="4" tint="0.79998168889431442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/>
      <bottom style="thin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/>
      <diagonal/>
    </border>
    <border>
      <left style="medium">
        <color indexed="64"/>
      </left>
      <right/>
      <top style="thin">
        <color theme="4" tint="0.3999755851924192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2" fillId="0" borderId="0"/>
  </cellStyleXfs>
  <cellXfs count="195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43" fontId="0" fillId="0" borderId="0" xfId="0" applyNumberFormat="1"/>
    <xf numFmtId="164" fontId="2" fillId="0" borderId="0" xfId="1" applyFont="1" applyFill="1" applyBorder="1" applyAlignment="1">
      <alignment horizontal="left" vertical="center" wrapText="1"/>
    </xf>
    <xf numFmtId="164" fontId="0" fillId="0" borderId="0" xfId="1" applyFont="1"/>
    <xf numFmtId="164" fontId="2" fillId="0" borderId="0" xfId="1" applyFont="1" applyFill="1" applyBorder="1" applyAlignment="1">
      <alignment vertical="center" wrapText="1"/>
    </xf>
    <xf numFmtId="9" fontId="0" fillId="0" borderId="0" xfId="2" applyFont="1"/>
    <xf numFmtId="164" fontId="0" fillId="0" borderId="0" xfId="1" applyFont="1" applyFill="1" applyBorder="1"/>
    <xf numFmtId="4" fontId="0" fillId="0" borderId="0" xfId="1" applyNumberFormat="1" applyFont="1" applyFill="1" applyBorder="1" applyAlignment="1">
      <alignment vertical="center" wrapText="1"/>
    </xf>
    <xf numFmtId="4" fontId="0" fillId="0" borderId="0" xfId="0" applyNumberFormat="1"/>
    <xf numFmtId="4" fontId="2" fillId="0" borderId="0" xfId="1" applyNumberFormat="1" applyFont="1" applyFill="1" applyBorder="1" applyAlignment="1">
      <alignment vertical="center" wrapText="1"/>
    </xf>
    <xf numFmtId="0" fontId="0" fillId="3" borderId="0" xfId="0" applyFill="1"/>
    <xf numFmtId="165" fontId="2" fillId="0" borderId="0" xfId="0" applyNumberFormat="1" applyFont="1" applyAlignment="1">
      <alignment horizontal="center" vertical="center" wrapText="1"/>
    </xf>
    <xf numFmtId="165" fontId="2" fillId="0" borderId="0" xfId="0" applyNumberFormat="1" applyFont="1" applyAlignment="1">
      <alignment vertical="center" wrapText="1"/>
    </xf>
    <xf numFmtId="0" fontId="0" fillId="0" borderId="0" xfId="0" applyAlignment="1">
      <alignment wrapText="1"/>
    </xf>
    <xf numFmtId="0" fontId="8" fillId="0" borderId="8" xfId="0" applyFont="1" applyBorder="1" applyAlignment="1">
      <alignment horizontal="left" vertical="center" wrapText="1"/>
    </xf>
    <xf numFmtId="164" fontId="9" fillId="0" borderId="0" xfId="1" applyFont="1" applyBorder="1"/>
    <xf numFmtId="164" fontId="8" fillId="0" borderId="9" xfId="1" applyFont="1" applyBorder="1" applyAlignment="1">
      <alignment horizontal="right" vertical="center" wrapText="1"/>
    </xf>
    <xf numFmtId="164" fontId="8" fillId="0" borderId="9" xfId="1" applyFont="1" applyFill="1" applyBorder="1" applyAlignment="1">
      <alignment horizontal="right" vertical="center" wrapText="1"/>
    </xf>
    <xf numFmtId="0" fontId="9" fillId="0" borderId="8" xfId="0" applyFont="1" applyBorder="1" applyAlignment="1">
      <alignment horizontal="left" vertical="center" wrapText="1" indent="2"/>
    </xf>
    <xf numFmtId="164" fontId="9" fillId="0" borderId="9" xfId="1" applyFont="1" applyBorder="1" applyAlignment="1">
      <alignment horizontal="right" vertical="center" wrapText="1"/>
    </xf>
    <xf numFmtId="164" fontId="9" fillId="0" borderId="9" xfId="1" applyFont="1" applyBorder="1" applyAlignment="1">
      <alignment horizontal="right"/>
    </xf>
    <xf numFmtId="0" fontId="9" fillId="0" borderId="0" xfId="0" applyFont="1"/>
    <xf numFmtId="164" fontId="9" fillId="0" borderId="9" xfId="1" applyFont="1" applyFill="1" applyBorder="1" applyAlignment="1">
      <alignment horizontal="right"/>
    </xf>
    <xf numFmtId="164" fontId="9" fillId="0" borderId="9" xfId="1" applyFont="1" applyFill="1" applyBorder="1" applyAlignment="1">
      <alignment horizontal="right" vertical="center" wrapText="1"/>
    </xf>
    <xf numFmtId="0" fontId="9" fillId="3" borderId="8" xfId="0" applyFont="1" applyFill="1" applyBorder="1" applyAlignment="1">
      <alignment horizontal="left" vertical="center" wrapText="1" indent="2"/>
    </xf>
    <xf numFmtId="0" fontId="9" fillId="3" borderId="0" xfId="0" applyFont="1" applyFill="1"/>
    <xf numFmtId="0" fontId="9" fillId="0" borderId="10" xfId="0" applyFont="1" applyBorder="1" applyAlignment="1">
      <alignment horizontal="left" vertical="center" wrapText="1" indent="2"/>
    </xf>
    <xf numFmtId="0" fontId="9" fillId="0" borderId="1" xfId="0" applyFont="1" applyBorder="1"/>
    <xf numFmtId="164" fontId="9" fillId="0" borderId="11" xfId="1" applyFont="1" applyBorder="1" applyAlignment="1">
      <alignment horizontal="right" vertical="center" wrapText="1"/>
    </xf>
    <xf numFmtId="164" fontId="9" fillId="0" borderId="11" xfId="1" applyFont="1" applyFill="1" applyBorder="1" applyAlignment="1">
      <alignment horizontal="right" vertical="center" wrapText="1"/>
    </xf>
    <xf numFmtId="0" fontId="9" fillId="0" borderId="2" xfId="0" applyFont="1" applyBorder="1" applyAlignment="1">
      <alignment horizontal="left" vertical="center" wrapText="1" indent="2"/>
    </xf>
    <xf numFmtId="0" fontId="9" fillId="0" borderId="3" xfId="0" applyFont="1" applyBorder="1"/>
    <xf numFmtId="164" fontId="9" fillId="0" borderId="4" xfId="1" applyFont="1" applyBorder="1" applyAlignment="1">
      <alignment horizontal="right" vertical="center" wrapText="1"/>
    </xf>
    <xf numFmtId="164" fontId="9" fillId="0" borderId="4" xfId="1" applyFont="1" applyFill="1" applyBorder="1" applyAlignment="1">
      <alignment horizontal="right" vertical="center" wrapText="1"/>
    </xf>
    <xf numFmtId="0" fontId="8" fillId="4" borderId="12" xfId="0" applyFont="1" applyFill="1" applyBorder="1" applyAlignment="1">
      <alignment horizontal="left" vertical="center" wrapText="1"/>
    </xf>
    <xf numFmtId="165" fontId="8" fillId="4" borderId="13" xfId="0" applyNumberFormat="1" applyFont="1" applyFill="1" applyBorder="1" applyAlignment="1">
      <alignment horizontal="center" vertical="center" wrapText="1"/>
    </xf>
    <xf numFmtId="164" fontId="8" fillId="4" borderId="14" xfId="1" applyFont="1" applyFill="1" applyBorder="1" applyAlignment="1">
      <alignment horizontal="right" vertical="center" wrapText="1"/>
    </xf>
    <xf numFmtId="0" fontId="9" fillId="0" borderId="8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165" fontId="8" fillId="0" borderId="6" xfId="0" applyNumberFormat="1" applyFont="1" applyBorder="1" applyAlignment="1">
      <alignment vertical="center" wrapText="1"/>
    </xf>
    <xf numFmtId="164" fontId="8" fillId="0" borderId="7" xfId="1" applyFont="1" applyFill="1" applyBorder="1" applyAlignment="1">
      <alignment horizontal="right" vertical="center" wrapText="1"/>
    </xf>
    <xf numFmtId="0" fontId="8" fillId="2" borderId="15" xfId="0" applyFont="1" applyFill="1" applyBorder="1" applyAlignment="1">
      <alignment horizontal="left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164" fontId="8" fillId="2" borderId="11" xfId="1" applyFont="1" applyFill="1" applyBorder="1" applyAlignment="1">
      <alignment horizontal="right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wrapText="1"/>
    </xf>
    <xf numFmtId="0" fontId="9" fillId="0" borderId="16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center" vertical="top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8" fillId="0" borderId="0" xfId="0" applyFont="1" applyAlignment="1">
      <alignment horizontal="center"/>
    </xf>
    <xf numFmtId="0" fontId="9" fillId="0" borderId="16" xfId="0" applyFont="1" applyBorder="1" applyAlignment="1">
      <alignment wrapText="1"/>
    </xf>
    <xf numFmtId="0" fontId="8" fillId="0" borderId="0" xfId="0" applyFont="1"/>
    <xf numFmtId="0" fontId="8" fillId="2" borderId="2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164" fontId="8" fillId="0" borderId="6" xfId="1" applyFont="1" applyBorder="1" applyAlignment="1">
      <alignment horizontal="left" vertical="center" wrapText="1"/>
    </xf>
    <xf numFmtId="164" fontId="8" fillId="0" borderId="7" xfId="1" applyFont="1" applyBorder="1" applyAlignment="1">
      <alignment horizontal="left" vertical="center" wrapText="1"/>
    </xf>
    <xf numFmtId="164" fontId="8" fillId="0" borderId="7" xfId="1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0" fillId="0" borderId="0" xfId="0" applyFont="1"/>
    <xf numFmtId="43" fontId="10" fillId="0" borderId="0" xfId="0" applyNumberFormat="1" applyFont="1"/>
    <xf numFmtId="164" fontId="11" fillId="0" borderId="0" xfId="1" applyFont="1" applyFill="1" applyBorder="1" applyAlignment="1">
      <alignment horizontal="left" vertical="center" wrapText="1"/>
    </xf>
    <xf numFmtId="164" fontId="10" fillId="0" borderId="0" xfId="1" applyFont="1"/>
    <xf numFmtId="164" fontId="11" fillId="0" borderId="0" xfId="1" applyFont="1" applyFill="1" applyBorder="1" applyAlignment="1">
      <alignment vertical="center" wrapText="1"/>
    </xf>
    <xf numFmtId="9" fontId="10" fillId="0" borderId="0" xfId="2" applyFont="1"/>
    <xf numFmtId="164" fontId="10" fillId="0" borderId="0" xfId="1" applyFont="1" applyFill="1" applyBorder="1"/>
    <xf numFmtId="4" fontId="10" fillId="0" borderId="0" xfId="1" applyNumberFormat="1" applyFont="1" applyFill="1" applyBorder="1" applyAlignment="1">
      <alignment vertical="center" wrapText="1"/>
    </xf>
    <xf numFmtId="4" fontId="10" fillId="0" borderId="0" xfId="0" applyNumberFormat="1" applyFont="1"/>
    <xf numFmtId="4" fontId="11" fillId="0" borderId="0" xfId="1" applyNumberFormat="1" applyFont="1" applyFill="1" applyBorder="1" applyAlignment="1">
      <alignment vertical="center" wrapText="1"/>
    </xf>
    <xf numFmtId="0" fontId="10" fillId="3" borderId="0" xfId="0" applyFont="1" applyFill="1"/>
    <xf numFmtId="165" fontId="11" fillId="0" borderId="0" xfId="0" applyNumberFormat="1" applyFont="1" applyAlignment="1">
      <alignment horizontal="center" vertical="center" wrapText="1"/>
    </xf>
    <xf numFmtId="165" fontId="11" fillId="0" borderId="0" xfId="0" applyNumberFormat="1" applyFont="1" applyAlignment="1">
      <alignment vertical="center" wrapText="1"/>
    </xf>
    <xf numFmtId="164" fontId="11" fillId="5" borderId="0" xfId="1" applyFont="1" applyFill="1" applyBorder="1" applyAlignment="1">
      <alignment horizontal="right" vertical="center" wrapText="1"/>
    </xf>
    <xf numFmtId="0" fontId="16" fillId="0" borderId="1" xfId="0" applyFont="1" applyBorder="1" applyAlignment="1">
      <alignment horizontal="center"/>
    </xf>
    <xf numFmtId="165" fontId="11" fillId="6" borderId="0" xfId="0" applyNumberFormat="1" applyFont="1" applyFill="1" applyAlignment="1">
      <alignment horizontal="center" vertical="center" wrapText="1"/>
    </xf>
    <xf numFmtId="0" fontId="10" fillId="6" borderId="0" xfId="0" applyFont="1" applyFill="1"/>
    <xf numFmtId="0" fontId="8" fillId="5" borderId="0" xfId="0" applyFont="1" applyFill="1" applyAlignment="1">
      <alignment horizontal="left" vertical="center" wrapText="1"/>
    </xf>
    <xf numFmtId="22" fontId="8" fillId="0" borderId="0" xfId="0" applyNumberFormat="1" applyFont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 indent="2"/>
    </xf>
    <xf numFmtId="0" fontId="9" fillId="3" borderId="9" xfId="0" applyFont="1" applyFill="1" applyBorder="1" applyAlignment="1">
      <alignment horizontal="left" vertical="center" wrapText="1" indent="2"/>
    </xf>
    <xf numFmtId="0" fontId="8" fillId="0" borderId="18" xfId="0" applyFont="1" applyBorder="1" applyAlignment="1">
      <alignment horizontal="left" vertical="center" wrapText="1"/>
    </xf>
    <xf numFmtId="0" fontId="18" fillId="7" borderId="19" xfId="0" applyFont="1" applyFill="1" applyBorder="1" applyAlignment="1">
      <alignment horizontal="center" vertical="center" wrapText="1"/>
    </xf>
    <xf numFmtId="0" fontId="18" fillId="7" borderId="18" xfId="0" applyFont="1" applyFill="1" applyBorder="1" applyAlignment="1">
      <alignment horizontal="left" vertical="center" wrapText="1"/>
    </xf>
    <xf numFmtId="0" fontId="18" fillId="8" borderId="18" xfId="0" applyFont="1" applyFill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 indent="2"/>
    </xf>
    <xf numFmtId="0" fontId="20" fillId="0" borderId="1" xfId="0" applyFont="1" applyBorder="1" applyAlignment="1">
      <alignment horizontal="center"/>
    </xf>
    <xf numFmtId="0" fontId="21" fillId="7" borderId="18" xfId="0" applyFont="1" applyFill="1" applyBorder="1" applyAlignment="1">
      <alignment horizontal="center" vertical="center" wrapText="1"/>
    </xf>
    <xf numFmtId="0" fontId="21" fillId="7" borderId="20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wrapText="1"/>
    </xf>
    <xf numFmtId="164" fontId="19" fillId="5" borderId="0" xfId="1" applyFont="1" applyFill="1" applyBorder="1" applyAlignment="1">
      <alignment horizontal="right" wrapText="1"/>
    </xf>
    <xf numFmtId="164" fontId="19" fillId="5" borderId="0" xfId="1" applyFont="1" applyFill="1" applyBorder="1" applyAlignment="1">
      <alignment horizontal="left" wrapText="1"/>
    </xf>
    <xf numFmtId="0" fontId="19" fillId="5" borderId="0" xfId="0" applyFont="1" applyFill="1" applyAlignment="1">
      <alignment horizontal="left" wrapText="1"/>
    </xf>
    <xf numFmtId="0" fontId="19" fillId="0" borderId="0" xfId="0" applyFont="1" applyAlignment="1">
      <alignment horizontal="left" wrapText="1"/>
    </xf>
    <xf numFmtId="0" fontId="17" fillId="0" borderId="0" xfId="0" applyFont="1"/>
    <xf numFmtId="0" fontId="19" fillId="0" borderId="0" xfId="0" applyFont="1"/>
    <xf numFmtId="164" fontId="8" fillId="0" borderId="0" xfId="1" applyFont="1" applyBorder="1" applyAlignment="1">
      <alignment horizontal="left" wrapText="1"/>
    </xf>
    <xf numFmtId="164" fontId="8" fillId="0" borderId="9" xfId="1" applyFont="1" applyBorder="1" applyAlignment="1">
      <alignment horizontal="left" wrapText="1"/>
    </xf>
    <xf numFmtId="164" fontId="8" fillId="0" borderId="9" xfId="1" applyFont="1" applyFill="1" applyBorder="1" applyAlignment="1">
      <alignment horizontal="left" wrapText="1"/>
    </xf>
    <xf numFmtId="164" fontId="8" fillId="0" borderId="20" xfId="1" applyFont="1" applyBorder="1" applyAlignment="1"/>
    <xf numFmtId="164" fontId="8" fillId="0" borderId="18" xfId="1" applyFont="1" applyBorder="1" applyAlignment="1">
      <alignment horizontal="right" wrapText="1"/>
    </xf>
    <xf numFmtId="43" fontId="8" fillId="0" borderId="18" xfId="1" applyNumberFormat="1" applyFont="1" applyBorder="1" applyAlignment="1">
      <alignment horizontal="right" wrapText="1"/>
    </xf>
    <xf numFmtId="164" fontId="8" fillId="0" borderId="20" xfId="1" applyFont="1" applyBorder="1" applyAlignment="1">
      <alignment horizontal="right" wrapText="1"/>
    </xf>
    <xf numFmtId="164" fontId="8" fillId="0" borderId="18" xfId="1" applyFont="1" applyFill="1" applyBorder="1" applyAlignment="1">
      <alignment horizontal="right" wrapText="1"/>
    </xf>
    <xf numFmtId="164" fontId="9" fillId="0" borderId="0" xfId="1" applyFont="1" applyBorder="1" applyAlignment="1">
      <alignment horizontal="right" wrapText="1"/>
    </xf>
    <xf numFmtId="164" fontId="9" fillId="0" borderId="9" xfId="1" applyFont="1" applyBorder="1" applyAlignment="1">
      <alignment horizontal="right" wrapText="1"/>
    </xf>
    <xf numFmtId="164" fontId="9" fillId="3" borderId="9" xfId="1" applyFont="1" applyFill="1" applyBorder="1" applyAlignment="1">
      <alignment horizontal="right" wrapText="1"/>
    </xf>
    <xf numFmtId="164" fontId="9" fillId="0" borderId="0" xfId="1" applyFont="1" applyBorder="1" applyAlignment="1">
      <alignment horizontal="right"/>
    </xf>
    <xf numFmtId="164" fontId="9" fillId="0" borderId="9" xfId="1" applyFont="1" applyFill="1" applyBorder="1" applyAlignment="1">
      <alignment horizontal="right" wrapText="1"/>
    </xf>
    <xf numFmtId="164" fontId="9" fillId="3" borderId="9" xfId="1" applyFont="1" applyFill="1" applyBorder="1" applyAlignment="1">
      <alignment horizontal="right"/>
    </xf>
    <xf numFmtId="164" fontId="8" fillId="3" borderId="18" xfId="1" applyFont="1" applyFill="1" applyBorder="1" applyAlignment="1">
      <alignment horizontal="right" wrapText="1"/>
    </xf>
    <xf numFmtId="164" fontId="9" fillId="3" borderId="0" xfId="1" applyFont="1" applyFill="1" applyBorder="1" applyAlignment="1">
      <alignment horizontal="right" wrapText="1"/>
    </xf>
    <xf numFmtId="164" fontId="9" fillId="0" borderId="0" xfId="1" applyFont="1" applyFill="1" applyBorder="1" applyAlignment="1">
      <alignment horizontal="right" wrapText="1"/>
    </xf>
    <xf numFmtId="164" fontId="9" fillId="0" borderId="0" xfId="1" applyFont="1" applyFill="1" applyBorder="1" applyAlignment="1">
      <alignment horizontal="right"/>
    </xf>
    <xf numFmtId="164" fontId="8" fillId="0" borderId="9" xfId="1" applyFont="1" applyFill="1" applyBorder="1" applyAlignment="1">
      <alignment horizontal="right" wrapText="1"/>
    </xf>
    <xf numFmtId="164" fontId="9" fillId="0" borderId="11" xfId="1" applyFont="1" applyBorder="1" applyAlignment="1">
      <alignment horizontal="right" wrapText="1"/>
    </xf>
    <xf numFmtId="164" fontId="9" fillId="0" borderId="1" xfId="1" applyFont="1" applyBorder="1" applyAlignment="1">
      <alignment horizontal="right" wrapText="1"/>
    </xf>
    <xf numFmtId="164" fontId="9" fillId="0" borderId="11" xfId="1" applyFont="1" applyFill="1" applyBorder="1" applyAlignment="1">
      <alignment horizontal="right" wrapText="1"/>
    </xf>
    <xf numFmtId="164" fontId="18" fillId="7" borderId="18" xfId="1" applyFont="1" applyFill="1" applyBorder="1" applyAlignment="1">
      <alignment horizontal="right" wrapText="1"/>
    </xf>
    <xf numFmtId="164" fontId="18" fillId="7" borderId="20" xfId="1" applyFont="1" applyFill="1" applyBorder="1" applyAlignment="1">
      <alignment horizontal="right" wrapText="1"/>
    </xf>
    <xf numFmtId="164" fontId="8" fillId="0" borderId="0" xfId="1" applyFont="1" applyFill="1" applyBorder="1" applyAlignment="1">
      <alignment horizontal="right" wrapText="1"/>
    </xf>
    <xf numFmtId="164" fontId="18" fillId="8" borderId="18" xfId="1" applyFont="1" applyFill="1" applyBorder="1" applyAlignment="1">
      <alignment horizontal="right" wrapText="1"/>
    </xf>
    <xf numFmtId="164" fontId="18" fillId="8" borderId="20" xfId="1" applyFont="1" applyFill="1" applyBorder="1" applyAlignment="1">
      <alignment horizontal="right" wrapText="1"/>
    </xf>
    <xf numFmtId="164" fontId="18" fillId="7" borderId="21" xfId="1" applyFont="1" applyFill="1" applyBorder="1" applyAlignment="1">
      <alignment horizontal="right" wrapText="1"/>
    </xf>
    <xf numFmtId="164" fontId="9" fillId="0" borderId="18" xfId="1" applyFont="1" applyBorder="1" applyAlignment="1">
      <alignment horizontal="right"/>
    </xf>
    <xf numFmtId="164" fontId="9" fillId="0" borderId="1" xfId="1" applyFont="1" applyBorder="1" applyAlignment="1">
      <alignment horizontal="right"/>
    </xf>
    <xf numFmtId="4" fontId="9" fillId="0" borderId="20" xfId="1" applyNumberFormat="1" applyFont="1" applyBorder="1" applyAlignment="1">
      <alignment horizontal="right"/>
    </xf>
    <xf numFmtId="4" fontId="8" fillId="0" borderId="20" xfId="1" applyNumberFormat="1" applyFont="1" applyBorder="1" applyAlignment="1"/>
    <xf numFmtId="4" fontId="8" fillId="0" borderId="20" xfId="1" applyNumberFormat="1" applyFont="1" applyBorder="1" applyAlignment="1">
      <alignment horizontal="right"/>
    </xf>
    <xf numFmtId="4" fontId="18" fillId="8" borderId="20" xfId="1" applyNumberFormat="1" applyFont="1" applyFill="1" applyBorder="1" applyAlignment="1">
      <alignment horizontal="right" wrapText="1"/>
    </xf>
    <xf numFmtId="4" fontId="8" fillId="0" borderId="18" xfId="1" applyNumberFormat="1" applyFont="1" applyBorder="1" applyAlignment="1"/>
    <xf numFmtId="4" fontId="8" fillId="0" borderId="18" xfId="1" applyNumberFormat="1" applyFont="1" applyBorder="1" applyAlignment="1">
      <alignment horizontal="right"/>
    </xf>
    <xf numFmtId="4" fontId="18" fillId="7" borderId="18" xfId="1" applyNumberFormat="1" applyFont="1" applyFill="1" applyBorder="1" applyAlignment="1">
      <alignment horizontal="right" wrapText="1"/>
    </xf>
    <xf numFmtId="4" fontId="9" fillId="0" borderId="18" xfId="1" applyNumberFormat="1" applyFont="1" applyBorder="1" applyAlignment="1">
      <alignment horizontal="right"/>
    </xf>
    <xf numFmtId="4" fontId="18" fillId="8" borderId="18" xfId="1" applyNumberFormat="1" applyFont="1" applyFill="1" applyBorder="1" applyAlignment="1">
      <alignment horizontal="right" wrapText="1"/>
    </xf>
    <xf numFmtId="4" fontId="8" fillId="0" borderId="18" xfId="1" applyNumberFormat="1" applyFont="1" applyBorder="1" applyAlignment="1">
      <alignment horizontal="right" wrapText="1"/>
    </xf>
    <xf numFmtId="4" fontId="8" fillId="0" borderId="18" xfId="1" applyNumberFormat="1" applyFont="1" applyFill="1" applyBorder="1" applyAlignment="1">
      <alignment horizontal="right" wrapText="1"/>
    </xf>
    <xf numFmtId="39" fontId="8" fillId="0" borderId="18" xfId="1" applyNumberFormat="1" applyFont="1" applyFill="1" applyBorder="1" applyAlignment="1">
      <alignment horizontal="right" wrapText="1"/>
    </xf>
    <xf numFmtId="4" fontId="9" fillId="0" borderId="9" xfId="1" applyNumberFormat="1" applyFont="1" applyFill="1" applyBorder="1" applyAlignment="1">
      <alignment horizontal="right" wrapText="1"/>
    </xf>
    <xf numFmtId="4" fontId="9" fillId="0" borderId="9" xfId="1" applyNumberFormat="1" applyFont="1" applyFill="1" applyBorder="1" applyAlignment="1">
      <alignment horizontal="right"/>
    </xf>
    <xf numFmtId="4" fontId="9" fillId="3" borderId="9" xfId="1" applyNumberFormat="1" applyFont="1" applyFill="1" applyBorder="1" applyAlignment="1">
      <alignment horizontal="right" wrapText="1"/>
    </xf>
    <xf numFmtId="0" fontId="0" fillId="3" borderId="0" xfId="0" applyFill="1" applyAlignment="1">
      <alignment horizontal="left" wrapText="1"/>
    </xf>
    <xf numFmtId="0" fontId="0" fillId="3" borderId="0" xfId="0" applyFill="1" applyAlignment="1">
      <alignment horizontal="center" wrapText="1"/>
    </xf>
    <xf numFmtId="14" fontId="0" fillId="3" borderId="0" xfId="0" applyNumberFormat="1" applyFill="1" applyAlignment="1">
      <alignment horizontal="center" wrapText="1"/>
    </xf>
    <xf numFmtId="166" fontId="0" fillId="3" borderId="0" xfId="0" applyNumberFormat="1" applyFill="1" applyAlignment="1">
      <alignment horizontal="center" wrapText="1"/>
    </xf>
    <xf numFmtId="0" fontId="0" fillId="3" borderId="0" xfId="0" applyFill="1" applyAlignment="1">
      <alignment wrapText="1"/>
    </xf>
    <xf numFmtId="0" fontId="2" fillId="3" borderId="17" xfId="0" applyFont="1" applyFill="1" applyBorder="1" applyAlignment="1">
      <alignment horizontal="center" wrapText="1"/>
    </xf>
    <xf numFmtId="0" fontId="0" fillId="3" borderId="17" xfId="0" applyFill="1" applyBorder="1" applyAlignment="1">
      <alignment wrapText="1"/>
    </xf>
    <xf numFmtId="0" fontId="2" fillId="3" borderId="17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>
      <alignment wrapText="1"/>
    </xf>
    <xf numFmtId="0" fontId="2" fillId="3" borderId="0" xfId="0" applyFont="1" applyFill="1" applyBorder="1" applyAlignment="1">
      <alignment wrapText="1"/>
    </xf>
    <xf numFmtId="164" fontId="9" fillId="3" borderId="4" xfId="1" applyFont="1" applyFill="1" applyBorder="1" applyAlignment="1">
      <alignment horizontal="right"/>
    </xf>
    <xf numFmtId="164" fontId="9" fillId="3" borderId="11" xfId="1" applyFont="1" applyFill="1" applyBorder="1" applyAlignment="1">
      <alignment horizontal="right"/>
    </xf>
    <xf numFmtId="164" fontId="9" fillId="3" borderId="4" xfId="1" applyFont="1" applyFill="1" applyBorder="1" applyAlignment="1">
      <alignment horizontal="right" wrapText="1"/>
    </xf>
    <xf numFmtId="164" fontId="9" fillId="0" borderId="11" xfId="1" applyFont="1" applyBorder="1" applyAlignment="1">
      <alignment horizontal="right"/>
    </xf>
    <xf numFmtId="164" fontId="9" fillId="0" borderId="4" xfId="1" applyFont="1" applyBorder="1" applyAlignment="1">
      <alignment horizontal="right" wrapText="1"/>
    </xf>
    <xf numFmtId="164" fontId="9" fillId="3" borderId="22" xfId="1" applyFont="1" applyFill="1" applyBorder="1" applyAlignment="1">
      <alignment horizontal="right" wrapText="1"/>
    </xf>
    <xf numFmtId="164" fontId="9" fillId="3" borderId="8" xfId="1" applyFont="1" applyFill="1" applyBorder="1" applyAlignment="1">
      <alignment horizontal="right" wrapText="1"/>
    </xf>
    <xf numFmtId="164" fontId="9" fillId="3" borderId="11" xfId="1" applyFont="1" applyFill="1" applyBorder="1" applyAlignment="1">
      <alignment horizontal="right" wrapText="1"/>
    </xf>
    <xf numFmtId="164" fontId="9" fillId="0" borderId="4" xfId="1" applyFont="1" applyBorder="1" applyAlignment="1">
      <alignment horizontal="right"/>
    </xf>
    <xf numFmtId="49" fontId="8" fillId="0" borderId="18" xfId="1" applyNumberFormat="1" applyFont="1" applyBorder="1" applyAlignment="1">
      <alignment horizontal="right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9" fillId="0" borderId="16" xfId="0" applyFont="1" applyBorder="1" applyAlignment="1">
      <alignment horizontal="center" wrapText="1"/>
    </xf>
    <xf numFmtId="0" fontId="8" fillId="0" borderId="17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/>
    </xf>
    <xf numFmtId="14" fontId="2" fillId="3" borderId="0" xfId="0" applyNumberFormat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3" fillId="3" borderId="0" xfId="0" applyFont="1" applyFill="1" applyBorder="1" applyAlignment="1">
      <alignment horizontal="center"/>
    </xf>
    <xf numFmtId="0" fontId="0" fillId="3" borderId="16" xfId="0" applyFill="1" applyBorder="1" applyAlignment="1">
      <alignment horizontal="center" wrapText="1"/>
    </xf>
  </cellXfs>
  <cellStyles count="5">
    <cellStyle name="Millares" xfId="1" builtinId="3"/>
    <cellStyle name="Millares 2" xfId="3"/>
    <cellStyle name="Normal" xfId="0" builtinId="0"/>
    <cellStyle name="Normal 2 2" xfId="4"/>
    <cellStyle name="Porcentaje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211667</xdr:colOff>
      <xdr:row>0</xdr:row>
      <xdr:rowOff>219735</xdr:rowOff>
    </xdr:from>
    <xdr:to>
      <xdr:col>0</xdr:col>
      <xdr:colOff>1028700</xdr:colOff>
      <xdr:row>4</xdr:row>
      <xdr:rowOff>25839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667" y="219735"/>
          <a:ext cx="817033" cy="720504"/>
        </a:xfrm>
        <a:prstGeom prst="rect">
          <a:avLst/>
        </a:prstGeom>
      </xdr:spPr>
    </xdr:pic>
    <xdr:clientData/>
  </xdr:twoCellAnchor>
  <xdr:twoCellAnchor>
    <xdr:from>
      <xdr:col>13</xdr:col>
      <xdr:colOff>19050</xdr:colOff>
      <xdr:row>0</xdr:row>
      <xdr:rowOff>200025</xdr:rowOff>
    </xdr:from>
    <xdr:to>
      <xdr:col>14</xdr:col>
      <xdr:colOff>47625</xdr:colOff>
      <xdr:row>4</xdr:row>
      <xdr:rowOff>114300</xdr:rowOff>
    </xdr:to>
    <xdr:pic>
      <xdr:nvPicPr>
        <xdr:cNvPr id="3" name="2 Imagen" descr="logo-0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26" r="76331" b="7454"/>
        <a:stretch>
          <a:fillRect/>
        </a:stretch>
      </xdr:blipFill>
      <xdr:spPr bwMode="auto">
        <a:xfrm>
          <a:off x="11010900" y="200025"/>
          <a:ext cx="847725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166665</xdr:colOff>
      <xdr:row>0</xdr:row>
      <xdr:rowOff>60485</xdr:rowOff>
    </xdr:from>
    <xdr:to>
      <xdr:col>0</xdr:col>
      <xdr:colOff>1760644</xdr:colOff>
      <xdr:row>5</xdr:row>
      <xdr:rowOff>128545</xdr:rowOff>
    </xdr:to>
    <xdr:pic>
      <xdr:nvPicPr>
        <xdr:cNvPr id="5" name="Imagen 1">
          <a:extLst>
            <a:ext uri="{FF2B5EF4-FFF2-40B4-BE49-F238E27FC236}">
              <a16:creationId xmlns=""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9592" t="26189" r="15918" b="26534"/>
        <a:stretch/>
      </xdr:blipFill>
      <xdr:spPr>
        <a:xfrm>
          <a:off x="166665" y="60485"/>
          <a:ext cx="1593979" cy="11862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7"/>
  <sheetViews>
    <sheetView zoomScaleNormal="100" workbookViewId="0">
      <selection activeCell="J16" sqref="J16"/>
    </sheetView>
  </sheetViews>
  <sheetFormatPr baseColWidth="10" defaultColWidth="9.140625" defaultRowHeight="15" x14ac:dyDescent="0.25"/>
  <cols>
    <col min="1" max="1" width="32" customWidth="1"/>
    <col min="2" max="2" width="16.28515625" hidden="1" customWidth="1"/>
    <col min="3" max="3" width="11.28515625" customWidth="1"/>
    <col min="4" max="4" width="12.140625" customWidth="1"/>
    <col min="5" max="5" width="12" customWidth="1"/>
    <col min="6" max="6" width="12.28515625" customWidth="1"/>
    <col min="7" max="7" width="12" customWidth="1"/>
    <col min="8" max="8" width="12.140625" customWidth="1"/>
    <col min="9" max="9" width="12.28515625" customWidth="1"/>
    <col min="10" max="11" width="12" customWidth="1"/>
    <col min="12" max="12" width="12.140625" customWidth="1"/>
    <col min="13" max="13" width="12.5703125" bestFit="1" customWidth="1"/>
    <col min="14" max="14" width="12.28515625" bestFit="1" customWidth="1"/>
    <col min="15" max="15" width="13.5703125" bestFit="1" customWidth="1"/>
    <col min="16" max="16" width="13.85546875" customWidth="1"/>
    <col min="18" max="18" width="96.7109375" bestFit="1" customWidth="1"/>
    <col min="20" max="27" width="6" bestFit="1" customWidth="1"/>
    <col min="28" max="29" width="7" bestFit="1" customWidth="1"/>
  </cols>
  <sheetData>
    <row r="1" spans="1:29" ht="18.75" customHeight="1" x14ac:dyDescent="0.3">
      <c r="A1" s="182" t="s">
        <v>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"/>
      <c r="R1" s="2"/>
    </row>
    <row r="2" spans="1:29" ht="18.75" customHeight="1" x14ac:dyDescent="0.25">
      <c r="A2" s="183" t="s">
        <v>1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3"/>
      <c r="R2" s="4"/>
    </row>
    <row r="3" spans="1:29" ht="18.75" customHeight="1" x14ac:dyDescent="0.25">
      <c r="A3" s="184" t="s">
        <v>2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5"/>
      <c r="R3" s="4"/>
    </row>
    <row r="4" spans="1:29" ht="15.75" customHeight="1" x14ac:dyDescent="0.25">
      <c r="A4" s="185" t="s">
        <v>3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6"/>
      <c r="R4" s="4"/>
    </row>
    <row r="5" spans="1:29" ht="15.75" x14ac:dyDescent="0.25">
      <c r="A5" s="185" t="s">
        <v>105</v>
      </c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6"/>
      <c r="R5" s="4"/>
    </row>
    <row r="6" spans="1:29" ht="16.5" thickBot="1" x14ac:dyDescent="0.3">
      <c r="A6" s="179" t="s">
        <v>4</v>
      </c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6"/>
      <c r="R6" s="4"/>
    </row>
    <row r="7" spans="1:29" ht="24.75" customHeight="1" x14ac:dyDescent="0.25">
      <c r="A7" s="64" t="s">
        <v>5</v>
      </c>
      <c r="B7" s="65"/>
      <c r="C7" s="66" t="s">
        <v>6</v>
      </c>
      <c r="D7" s="66" t="s">
        <v>7</v>
      </c>
      <c r="E7" s="66" t="s">
        <v>8</v>
      </c>
      <c r="F7" s="66" t="s">
        <v>9</v>
      </c>
      <c r="G7" s="66" t="s">
        <v>10</v>
      </c>
      <c r="H7" s="66" t="s">
        <v>11</v>
      </c>
      <c r="I7" s="66" t="s">
        <v>12</v>
      </c>
      <c r="J7" s="66" t="s">
        <v>13</v>
      </c>
      <c r="K7" s="66" t="s">
        <v>14</v>
      </c>
      <c r="L7" s="66" t="s">
        <v>15</v>
      </c>
      <c r="M7" s="66" t="s">
        <v>16</v>
      </c>
      <c r="N7" s="66" t="s">
        <v>17</v>
      </c>
      <c r="O7" s="66" t="s">
        <v>18</v>
      </c>
      <c r="P7" s="7"/>
      <c r="AB7" s="8"/>
      <c r="AC7" s="8"/>
    </row>
    <row r="8" spans="1:29" x14ac:dyDescent="0.25">
      <c r="A8" s="45" t="s">
        <v>19</v>
      </c>
      <c r="B8" s="67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9"/>
      <c r="P8" s="9"/>
      <c r="T8" s="10"/>
      <c r="U8" s="10"/>
      <c r="V8" s="10"/>
      <c r="W8" s="10"/>
      <c r="X8" s="10"/>
      <c r="Y8" s="10"/>
      <c r="Z8" s="10"/>
      <c r="AA8" s="10"/>
      <c r="AB8" s="10"/>
      <c r="AC8" s="10"/>
    </row>
    <row r="9" spans="1:29" x14ac:dyDescent="0.25">
      <c r="A9" s="21" t="s">
        <v>20</v>
      </c>
      <c r="B9" s="22"/>
      <c r="C9" s="23">
        <f t="shared" ref="C9:N9" si="0">+C10+C11+C12+C13+C14</f>
        <v>90264875.5</v>
      </c>
      <c r="D9" s="23">
        <f t="shared" si="0"/>
        <v>90364193.689999998</v>
      </c>
      <c r="E9" s="23">
        <f t="shared" si="0"/>
        <v>162305724.28000003</v>
      </c>
      <c r="F9" s="23">
        <f t="shared" si="0"/>
        <v>91186360.560000002</v>
      </c>
      <c r="G9" s="23">
        <f t="shared" si="0"/>
        <v>167938500.84</v>
      </c>
      <c r="H9" s="23">
        <f t="shared" si="0"/>
        <v>92067397.409999996</v>
      </c>
      <c r="I9" s="23">
        <f t="shared" si="0"/>
        <v>90906158.950000003</v>
      </c>
      <c r="J9" s="23">
        <f t="shared" si="0"/>
        <v>91028729.730000004</v>
      </c>
      <c r="K9" s="23">
        <f t="shared" si="0"/>
        <v>91849943.120000005</v>
      </c>
      <c r="L9" s="23">
        <f t="shared" si="0"/>
        <v>91474844.180000007</v>
      </c>
      <c r="M9" s="23">
        <f t="shared" si="0"/>
        <v>171092494.41000003</v>
      </c>
      <c r="N9" s="23">
        <f t="shared" si="0"/>
        <v>91146023.969999999</v>
      </c>
      <c r="O9" s="24">
        <f t="shared" ref="O9:O72" si="1">+C9+D9+E9+F9+G9+H9+I9+J9+K9+L9+M9+N9</f>
        <v>1321625246.6400001</v>
      </c>
      <c r="P9" s="11"/>
      <c r="T9" s="12"/>
    </row>
    <row r="10" spans="1:29" x14ac:dyDescent="0.25">
      <c r="A10" s="25" t="s">
        <v>21</v>
      </c>
      <c r="B10" s="22"/>
      <c r="C10" s="26">
        <v>77447400.010000005</v>
      </c>
      <c r="D10" s="27">
        <v>77538900</v>
      </c>
      <c r="E10" s="27">
        <v>78020023.670000002</v>
      </c>
      <c r="F10" s="27">
        <v>78144064.25</v>
      </c>
      <c r="G10" s="27">
        <v>78155708.799999997</v>
      </c>
      <c r="H10" s="27">
        <v>78239870.319999993</v>
      </c>
      <c r="I10" s="27">
        <v>78451636.670000002</v>
      </c>
      <c r="J10" s="27">
        <v>78663093.680000007</v>
      </c>
      <c r="K10" s="27">
        <v>78844254.560000002</v>
      </c>
      <c r="L10" s="27">
        <v>78704417.230000004</v>
      </c>
      <c r="M10" s="27">
        <v>158055368.80000001</v>
      </c>
      <c r="N10" s="27">
        <v>78735703.430000007</v>
      </c>
      <c r="O10" s="30">
        <f t="shared" si="1"/>
        <v>1019000441.4200001</v>
      </c>
      <c r="P10" s="11"/>
    </row>
    <row r="11" spans="1:29" x14ac:dyDescent="0.25">
      <c r="A11" s="25" t="s">
        <v>22</v>
      </c>
      <c r="B11" s="28"/>
      <c r="C11" s="26">
        <v>1233400</v>
      </c>
      <c r="D11" s="27">
        <v>1233400</v>
      </c>
      <c r="E11" s="27">
        <v>72661400</v>
      </c>
      <c r="F11" s="27">
        <v>1415400</v>
      </c>
      <c r="G11" s="27">
        <v>78114700</v>
      </c>
      <c r="H11" s="27">
        <v>2163037.9700000002</v>
      </c>
      <c r="I11" s="27">
        <v>1399624.13</v>
      </c>
      <c r="J11" s="27">
        <v>1225400</v>
      </c>
      <c r="K11" s="27">
        <v>1225400</v>
      </c>
      <c r="L11" s="27">
        <v>1225400</v>
      </c>
      <c r="M11" s="27">
        <v>1225400</v>
      </c>
      <c r="N11" s="27">
        <v>1225400</v>
      </c>
      <c r="O11" s="29">
        <f t="shared" si="1"/>
        <v>164347962.09999999</v>
      </c>
      <c r="P11" s="13"/>
    </row>
    <row r="12" spans="1:29" ht="22.5" x14ac:dyDescent="0.25">
      <c r="A12" s="25" t="s">
        <v>23</v>
      </c>
      <c r="B12" s="28"/>
      <c r="C12" s="26">
        <v>0</v>
      </c>
      <c r="D12" s="26">
        <v>0</v>
      </c>
      <c r="E12" s="26">
        <v>0</v>
      </c>
      <c r="F12" s="26">
        <v>0</v>
      </c>
      <c r="G12" s="26"/>
      <c r="H12" s="26">
        <v>0</v>
      </c>
      <c r="I12" s="26"/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30">
        <f t="shared" si="1"/>
        <v>0</v>
      </c>
      <c r="P12" s="14"/>
    </row>
    <row r="13" spans="1:29" x14ac:dyDescent="0.25">
      <c r="A13" s="25" t="s">
        <v>24</v>
      </c>
      <c r="B13" s="28"/>
      <c r="C13" s="26">
        <v>0</v>
      </c>
      <c r="D13" s="26">
        <v>0</v>
      </c>
      <c r="E13" s="26">
        <v>0</v>
      </c>
      <c r="F13" s="26">
        <v>0</v>
      </c>
      <c r="G13" s="26"/>
      <c r="H13" s="26">
        <v>0</v>
      </c>
      <c r="I13" s="26"/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30">
        <f t="shared" si="1"/>
        <v>0</v>
      </c>
      <c r="P13" s="14"/>
    </row>
    <row r="14" spans="1:29" ht="22.5" x14ac:dyDescent="0.25">
      <c r="A14" s="25" t="s">
        <v>25</v>
      </c>
      <c r="B14" s="28"/>
      <c r="C14" s="26">
        <v>11584075.49</v>
      </c>
      <c r="D14" s="26">
        <v>11591893.689999999</v>
      </c>
      <c r="E14" s="26">
        <v>11624300.609999999</v>
      </c>
      <c r="F14" s="26">
        <v>11626896.310000001</v>
      </c>
      <c r="G14" s="26">
        <v>11668092.039999999</v>
      </c>
      <c r="H14" s="26">
        <v>11664489.119999999</v>
      </c>
      <c r="I14" s="26">
        <v>11054898.15</v>
      </c>
      <c r="J14" s="26">
        <v>11140236.050000001</v>
      </c>
      <c r="K14" s="26">
        <v>11780288.560000001</v>
      </c>
      <c r="L14" s="26">
        <v>11545026.949999999</v>
      </c>
      <c r="M14" s="26">
        <v>11811725.609999999</v>
      </c>
      <c r="N14" s="26">
        <v>11184920.539999999</v>
      </c>
      <c r="O14" s="30">
        <f t="shared" si="1"/>
        <v>138276843.12</v>
      </c>
      <c r="P14" s="14"/>
      <c r="R14" s="15"/>
    </row>
    <row r="15" spans="1:29" x14ac:dyDescent="0.25">
      <c r="A15" s="21" t="s">
        <v>26</v>
      </c>
      <c r="B15" s="28"/>
      <c r="C15" s="23">
        <f>+C16+C17+C18+C19+C20+C21+C22+C23+C24</f>
        <v>564577.26</v>
      </c>
      <c r="D15" s="23">
        <f t="shared" ref="D15:I15" si="2">+D16+D17+D18+D19+D20+D21+D22+D23+D24</f>
        <v>13313995.929999998</v>
      </c>
      <c r="E15" s="23">
        <f t="shared" si="2"/>
        <v>9598292.2199999988</v>
      </c>
      <c r="F15" s="23">
        <f>+F16+F17+F18+F19+F20+F21+F22+F23+F24</f>
        <v>7964471.8699999992</v>
      </c>
      <c r="G15" s="23">
        <f t="shared" si="2"/>
        <v>10217055.629999999</v>
      </c>
      <c r="H15" s="23">
        <f t="shared" si="2"/>
        <v>18982500.129999999</v>
      </c>
      <c r="I15" s="23">
        <f t="shared" si="2"/>
        <v>15714713</v>
      </c>
      <c r="J15" s="23">
        <f>+J16+J17+J18+J19+J20+J21+J22+J23+J24</f>
        <v>11914121.030000001</v>
      </c>
      <c r="K15" s="23">
        <f>+K16+K17+K18+K19+K20+K21+K22+K23+K24</f>
        <v>15774780.01</v>
      </c>
      <c r="L15" s="23">
        <f>+L16+L17+L18+L19+L20+L21+L22+L23+L24</f>
        <v>12071803.74</v>
      </c>
      <c r="M15" s="23">
        <f>+M16+M17+M18+M19+M20+M21+M22+M23+M24</f>
        <v>12254946.739999998</v>
      </c>
      <c r="N15" s="23">
        <f>+N16+N17+N18+N19+N20+N21+N22+N23+N24</f>
        <v>38334317.93</v>
      </c>
      <c r="O15" s="24">
        <f t="shared" si="1"/>
        <v>166705575.48999998</v>
      </c>
      <c r="P15" s="16"/>
    </row>
    <row r="16" spans="1:29" x14ac:dyDescent="0.25">
      <c r="A16" s="25" t="s">
        <v>27</v>
      </c>
      <c r="B16" s="28"/>
      <c r="C16" s="26">
        <v>197144.31</v>
      </c>
      <c r="D16" s="26">
        <v>2137437.31</v>
      </c>
      <c r="E16" s="26">
        <v>686247.31</v>
      </c>
      <c r="F16" s="26">
        <v>1282534.68</v>
      </c>
      <c r="G16" s="26">
        <v>1491430.86</v>
      </c>
      <c r="H16" s="26">
        <v>1402684.18</v>
      </c>
      <c r="I16" s="26">
        <v>2516364.38</v>
      </c>
      <c r="J16" s="26">
        <v>1019990.59</v>
      </c>
      <c r="K16" s="26">
        <v>1611293.38</v>
      </c>
      <c r="L16" s="26">
        <v>1662043.87</v>
      </c>
      <c r="M16" s="26">
        <v>2292408.44</v>
      </c>
      <c r="N16" s="26">
        <v>1951822.59</v>
      </c>
      <c r="O16" s="30">
        <f t="shared" si="1"/>
        <v>18251401.900000002</v>
      </c>
      <c r="P16" s="14"/>
    </row>
    <row r="17" spans="1:16" ht="22.5" x14ac:dyDescent="0.25">
      <c r="A17" s="25" t="s">
        <v>28</v>
      </c>
      <c r="B17" s="28"/>
      <c r="C17" s="26">
        <v>0</v>
      </c>
      <c r="D17" s="26">
        <v>2976483.55</v>
      </c>
      <c r="E17" s="26">
        <v>3138782.62</v>
      </c>
      <c r="F17" s="26">
        <v>1841366.67</v>
      </c>
      <c r="G17" s="26">
        <v>2143866.7599999998</v>
      </c>
      <c r="H17" s="26">
        <v>4871280.43</v>
      </c>
      <c r="I17" s="26">
        <v>2504770.11</v>
      </c>
      <c r="J17" s="26">
        <v>2576714.37</v>
      </c>
      <c r="K17" s="26">
        <v>4571843.08</v>
      </c>
      <c r="L17" s="26">
        <v>2787329.34</v>
      </c>
      <c r="M17" s="26">
        <v>3265378.47</v>
      </c>
      <c r="N17" s="26">
        <v>8541533.25</v>
      </c>
      <c r="O17" s="30">
        <f t="shared" si="1"/>
        <v>39219348.650000006</v>
      </c>
      <c r="P17" s="14"/>
    </row>
    <row r="18" spans="1:16" x14ac:dyDescent="0.25">
      <c r="A18" s="25" t="s">
        <v>29</v>
      </c>
      <c r="B18" s="28"/>
      <c r="C18" s="26">
        <v>0</v>
      </c>
      <c r="D18" s="26">
        <v>364229.56</v>
      </c>
      <c r="E18" s="26">
        <v>199506.91</v>
      </c>
      <c r="F18" s="26">
        <v>175201.7</v>
      </c>
      <c r="G18" s="26">
        <v>301652.65000000002</v>
      </c>
      <c r="H18" s="26">
        <v>264868.76</v>
      </c>
      <c r="I18" s="26">
        <v>151905.60000000001</v>
      </c>
      <c r="J18" s="26">
        <v>282450</v>
      </c>
      <c r="K18" s="26">
        <v>445400</v>
      </c>
      <c r="L18" s="26">
        <v>333198</v>
      </c>
      <c r="M18" s="26">
        <v>671600</v>
      </c>
      <c r="N18" s="26">
        <v>243200</v>
      </c>
      <c r="O18" s="30">
        <f t="shared" si="1"/>
        <v>3433213.18</v>
      </c>
      <c r="P18" s="14"/>
    </row>
    <row r="19" spans="1:16" x14ac:dyDescent="0.25">
      <c r="A19" s="25" t="s">
        <v>30</v>
      </c>
      <c r="B19" s="28"/>
      <c r="C19" s="26">
        <v>0</v>
      </c>
      <c r="D19" s="26">
        <v>0</v>
      </c>
      <c r="E19" s="26">
        <v>0</v>
      </c>
      <c r="F19" s="26">
        <v>0</v>
      </c>
      <c r="G19" s="26">
        <v>18570</v>
      </c>
      <c r="H19" s="26">
        <v>125900</v>
      </c>
      <c r="I19" s="26">
        <v>0</v>
      </c>
      <c r="J19" s="26">
        <v>10562</v>
      </c>
      <c r="K19" s="26">
        <v>0</v>
      </c>
      <c r="L19" s="26"/>
      <c r="M19" s="26">
        <v>51060</v>
      </c>
      <c r="N19" s="26">
        <v>8336</v>
      </c>
      <c r="O19" s="30">
        <f t="shared" si="1"/>
        <v>214428</v>
      </c>
      <c r="P19" s="14"/>
    </row>
    <row r="20" spans="1:16" x14ac:dyDescent="0.25">
      <c r="A20" s="25" t="s">
        <v>31</v>
      </c>
      <c r="B20" s="28"/>
      <c r="C20" s="26">
        <v>0</v>
      </c>
      <c r="D20" s="26">
        <v>1613298.34</v>
      </c>
      <c r="E20" s="26">
        <v>857195.97</v>
      </c>
      <c r="F20" s="26">
        <v>857195.97</v>
      </c>
      <c r="G20" s="26">
        <v>135879.35999999999</v>
      </c>
      <c r="H20" s="26">
        <v>1553298.34</v>
      </c>
      <c r="I20" s="26">
        <v>878833.63</v>
      </c>
      <c r="J20" s="26">
        <v>841811.13</v>
      </c>
      <c r="K20" s="26">
        <v>865413.49</v>
      </c>
      <c r="L20" s="26">
        <v>712929.17</v>
      </c>
      <c r="M20" s="26">
        <v>1024449.64</v>
      </c>
      <c r="N20" s="26">
        <v>1002094.07</v>
      </c>
      <c r="O20" s="30">
        <f t="shared" si="1"/>
        <v>10342399.110000001</v>
      </c>
      <c r="P20" s="14"/>
    </row>
    <row r="21" spans="1:16" x14ac:dyDescent="0.25">
      <c r="A21" s="25" t="s">
        <v>32</v>
      </c>
      <c r="B21" s="28"/>
      <c r="C21" s="26">
        <v>322247.5</v>
      </c>
      <c r="D21" s="26">
        <v>1301537.8799999999</v>
      </c>
      <c r="E21" s="26">
        <v>1442087.44</v>
      </c>
      <c r="F21" s="26">
        <v>1453294.88</v>
      </c>
      <c r="G21" s="26">
        <v>2085538.19</v>
      </c>
      <c r="H21" s="26">
        <v>1432754.09</v>
      </c>
      <c r="I21" s="26">
        <v>1337282.23</v>
      </c>
      <c r="J21" s="26">
        <v>1292961.73</v>
      </c>
      <c r="K21" s="26">
        <v>3901598.05</v>
      </c>
      <c r="L21" s="26">
        <v>2308851.64</v>
      </c>
      <c r="M21" s="26">
        <v>1356913.31</v>
      </c>
      <c r="N21" s="26">
        <v>1448198.58</v>
      </c>
      <c r="O21" s="30">
        <f t="shared" si="1"/>
        <v>19683265.519999996</v>
      </c>
      <c r="P21" s="14"/>
    </row>
    <row r="22" spans="1:16" ht="33.75" x14ac:dyDescent="0.25">
      <c r="A22" s="25" t="s">
        <v>33</v>
      </c>
      <c r="B22" s="28"/>
      <c r="C22" s="26">
        <v>0</v>
      </c>
      <c r="D22" s="26">
        <v>317131.09000000003</v>
      </c>
      <c r="E22" s="26">
        <v>234222.81</v>
      </c>
      <c r="F22" s="26">
        <v>271061.05</v>
      </c>
      <c r="G22" s="26">
        <v>496919.58</v>
      </c>
      <c r="H22" s="26">
        <v>523155.8</v>
      </c>
      <c r="I22" s="26">
        <v>525946.27</v>
      </c>
      <c r="J22" s="26">
        <v>509657.71</v>
      </c>
      <c r="K22" s="26">
        <v>234385.04</v>
      </c>
      <c r="L22" s="26">
        <v>693935.31</v>
      </c>
      <c r="M22" s="26">
        <v>364322.91</v>
      </c>
      <c r="N22" s="26">
        <v>2218469.83</v>
      </c>
      <c r="O22" s="30">
        <f t="shared" si="1"/>
        <v>6389207.4000000004</v>
      </c>
      <c r="P22" s="14"/>
    </row>
    <row r="23" spans="1:16" ht="22.5" x14ac:dyDescent="0.25">
      <c r="A23" s="25" t="s">
        <v>34</v>
      </c>
      <c r="B23" s="28"/>
      <c r="C23" s="26">
        <v>45185.45</v>
      </c>
      <c r="D23" s="26">
        <v>3519333.3</v>
      </c>
      <c r="E23" s="26">
        <v>1316829.1299999999</v>
      </c>
      <c r="F23" s="26">
        <v>2024993.61</v>
      </c>
      <c r="G23" s="26">
        <v>2389121.62</v>
      </c>
      <c r="H23" s="26">
        <v>7880984.0599999996</v>
      </c>
      <c r="I23" s="26">
        <v>6903717.1399999997</v>
      </c>
      <c r="J23" s="26">
        <v>4415353.18</v>
      </c>
      <c r="K23" s="26">
        <v>3116475.73</v>
      </c>
      <c r="L23" s="26">
        <v>2557748.11</v>
      </c>
      <c r="M23" s="26">
        <v>1645800.88</v>
      </c>
      <c r="N23" s="26">
        <v>20580469.239999998</v>
      </c>
      <c r="O23" s="30">
        <f t="shared" si="1"/>
        <v>56396011.450000003</v>
      </c>
      <c r="P23" s="14"/>
    </row>
    <row r="24" spans="1:16" ht="22.5" x14ac:dyDescent="0.25">
      <c r="A24" s="25" t="s">
        <v>35</v>
      </c>
      <c r="B24" s="28"/>
      <c r="C24" s="26">
        <v>0</v>
      </c>
      <c r="D24" s="26">
        <v>1084544.8999999999</v>
      </c>
      <c r="E24" s="26">
        <v>1723420.03</v>
      </c>
      <c r="F24" s="26">
        <v>58823.31</v>
      </c>
      <c r="G24" s="26">
        <v>1154076.6100000001</v>
      </c>
      <c r="H24" s="26">
        <v>927574.47</v>
      </c>
      <c r="I24" s="26">
        <v>895893.64</v>
      </c>
      <c r="J24" s="26">
        <v>964620.32</v>
      </c>
      <c r="K24" s="26">
        <v>1028371.24</v>
      </c>
      <c r="L24" s="26">
        <v>1015768.3</v>
      </c>
      <c r="M24" s="26">
        <v>1583013.09</v>
      </c>
      <c r="N24" s="26">
        <v>2340194.37</v>
      </c>
      <c r="O24" s="30">
        <f t="shared" si="1"/>
        <v>12776300.280000001</v>
      </c>
      <c r="P24" s="14"/>
    </row>
    <row r="25" spans="1:16" x14ac:dyDescent="0.25">
      <c r="A25" s="21" t="s">
        <v>36</v>
      </c>
      <c r="B25" s="28"/>
      <c r="C25" s="23">
        <f>+C26+C27+C28+C29+C30+C31+C32+C33+C34</f>
        <v>0</v>
      </c>
      <c r="D25" s="23">
        <f t="shared" ref="D25:I25" si="3">+D26+D27+D28+D29+D30+D31+D32+D33+D34</f>
        <v>2681819.7399999998</v>
      </c>
      <c r="E25" s="23">
        <f t="shared" si="3"/>
        <v>1592655.6400000001</v>
      </c>
      <c r="F25" s="23">
        <f>+F26+F27+F28+F29+F30+F31+F32+F33+F34</f>
        <v>1902327.26</v>
      </c>
      <c r="G25" s="23">
        <f t="shared" si="3"/>
        <v>3069731.59</v>
      </c>
      <c r="H25" s="23">
        <f t="shared" si="3"/>
        <v>13590961.77</v>
      </c>
      <c r="I25" s="23">
        <f t="shared" si="3"/>
        <v>3205146.1</v>
      </c>
      <c r="J25" s="23">
        <f>+J26+J27+J28+J29+J30+J31+J32+J33+J34</f>
        <v>787881.25999999989</v>
      </c>
      <c r="K25" s="23">
        <f>+K26+K27+K28+K29+K30+K31+K32+K33+K34</f>
        <v>2247835.3400000003</v>
      </c>
      <c r="L25" s="23">
        <f>+L26+L27+L28+L29+L30+L31+L32+L33+L34</f>
        <v>556713.86999999988</v>
      </c>
      <c r="M25" s="23">
        <f>+M26+M27+M28+M29+M30+M31+M32+M33+M34</f>
        <v>3141250.01</v>
      </c>
      <c r="N25" s="23">
        <f>+N26+N27+N28+N29+N30+N31+N32+N33+N34</f>
        <v>32442047.09</v>
      </c>
      <c r="O25" s="24">
        <f t="shared" si="1"/>
        <v>65218369.670000002</v>
      </c>
      <c r="P25" s="16"/>
    </row>
    <row r="26" spans="1:16" ht="22.5" x14ac:dyDescent="0.25">
      <c r="A26" s="25" t="s">
        <v>37</v>
      </c>
      <c r="B26" s="28"/>
      <c r="C26" s="26">
        <v>0</v>
      </c>
      <c r="D26" s="26">
        <v>150542.78</v>
      </c>
      <c r="E26" s="26">
        <v>151395.76</v>
      </c>
      <c r="F26" s="26">
        <v>247140.38</v>
      </c>
      <c r="G26" s="26">
        <v>406109.98</v>
      </c>
      <c r="H26" s="26">
        <v>226231.25</v>
      </c>
      <c r="I26" s="26">
        <v>545484.84</v>
      </c>
      <c r="J26" s="26">
        <v>615330.65</v>
      </c>
      <c r="K26" s="26">
        <v>100634.19</v>
      </c>
      <c r="L26" s="26">
        <v>138876.79999999999</v>
      </c>
      <c r="M26" s="26">
        <v>667252.46</v>
      </c>
      <c r="N26" s="26">
        <v>1270382.21</v>
      </c>
      <c r="O26" s="30">
        <f t="shared" si="1"/>
        <v>4519381.2999999989</v>
      </c>
      <c r="P26" s="14"/>
    </row>
    <row r="27" spans="1:16" x14ac:dyDescent="0.25">
      <c r="A27" s="25" t="s">
        <v>38</v>
      </c>
      <c r="B27" s="28"/>
      <c r="C27" s="26">
        <v>0</v>
      </c>
      <c r="D27" s="26">
        <v>23496.16</v>
      </c>
      <c r="E27" s="26">
        <v>0</v>
      </c>
      <c r="F27" s="26">
        <v>21064.99</v>
      </c>
      <c r="G27" s="26">
        <v>77238.86</v>
      </c>
      <c r="H27" s="26">
        <v>5914.99</v>
      </c>
      <c r="I27" s="26">
        <v>6990</v>
      </c>
      <c r="J27" s="26">
        <v>6990</v>
      </c>
      <c r="K27" s="26">
        <v>10835</v>
      </c>
      <c r="L27" s="26"/>
      <c r="M27" s="26">
        <v>55286.86</v>
      </c>
      <c r="N27" s="26">
        <v>126245.95</v>
      </c>
      <c r="O27" s="30">
        <f t="shared" si="1"/>
        <v>334062.81</v>
      </c>
      <c r="P27" s="14"/>
    </row>
    <row r="28" spans="1:16" ht="22.5" x14ac:dyDescent="0.25">
      <c r="A28" s="25" t="s">
        <v>39</v>
      </c>
      <c r="B28" s="28"/>
      <c r="C28" s="26">
        <v>0</v>
      </c>
      <c r="D28" s="26">
        <v>2191</v>
      </c>
      <c r="E28" s="26">
        <v>0</v>
      </c>
      <c r="F28" s="26">
        <v>40368.980000000003</v>
      </c>
      <c r="G28" s="26">
        <v>369057.36</v>
      </c>
      <c r="H28" s="26">
        <v>138591</v>
      </c>
      <c r="I28" s="26">
        <v>644946.19999999995</v>
      </c>
      <c r="J28" s="26">
        <v>108471.72</v>
      </c>
      <c r="K28" s="26">
        <v>-225698.6</v>
      </c>
      <c r="L28" s="26">
        <v>0</v>
      </c>
      <c r="M28" s="26">
        <v>822763.26</v>
      </c>
      <c r="N28" s="26">
        <v>536279.89</v>
      </c>
      <c r="O28" s="30">
        <f t="shared" si="1"/>
        <v>2436970.81</v>
      </c>
      <c r="P28" s="14"/>
    </row>
    <row r="29" spans="1:16" x14ac:dyDescent="0.25">
      <c r="A29" s="25" t="s">
        <v>40</v>
      </c>
      <c r="B29" s="28"/>
      <c r="C29" s="26">
        <v>0</v>
      </c>
      <c r="D29" s="26">
        <v>0</v>
      </c>
      <c r="E29" s="26">
        <v>0</v>
      </c>
      <c r="F29" s="26">
        <v>99939.48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30">
        <f t="shared" si="1"/>
        <v>99939.48</v>
      </c>
      <c r="P29" s="14"/>
    </row>
    <row r="30" spans="1:16" s="17" customFormat="1" ht="22.5" x14ac:dyDescent="0.25">
      <c r="A30" s="31" t="s">
        <v>41</v>
      </c>
      <c r="B30" s="32"/>
      <c r="C30" s="26">
        <v>0</v>
      </c>
      <c r="D30" s="26">
        <v>3280.4</v>
      </c>
      <c r="E30" s="26">
        <v>0</v>
      </c>
      <c r="F30" s="26">
        <v>230031.15</v>
      </c>
      <c r="G30" s="26">
        <v>69750.59</v>
      </c>
      <c r="H30" s="26">
        <v>0</v>
      </c>
      <c r="I30" s="26">
        <v>241597.2</v>
      </c>
      <c r="J30" s="26">
        <v>1290.2</v>
      </c>
      <c r="K30" s="26">
        <v>-25438.1</v>
      </c>
      <c r="L30" s="26">
        <v>210448.49</v>
      </c>
      <c r="M30" s="26">
        <v>270493.01</v>
      </c>
      <c r="N30" s="26">
        <v>147959.85</v>
      </c>
      <c r="O30" s="30">
        <f t="shared" si="1"/>
        <v>1149412.79</v>
      </c>
      <c r="P30" s="14"/>
    </row>
    <row r="31" spans="1:16" ht="22.5" x14ac:dyDescent="0.25">
      <c r="A31" s="25" t="s">
        <v>42</v>
      </c>
      <c r="B31" s="28"/>
      <c r="C31" s="26">
        <v>0</v>
      </c>
      <c r="D31" s="26">
        <v>24780</v>
      </c>
      <c r="E31" s="26">
        <v>0</v>
      </c>
      <c r="F31" s="26">
        <v>0</v>
      </c>
      <c r="G31" s="26">
        <v>74660.7</v>
      </c>
      <c r="H31" s="26">
        <v>44464.6</v>
      </c>
      <c r="I31" s="26">
        <v>9591.1</v>
      </c>
      <c r="J31" s="26">
        <v>12632.35</v>
      </c>
      <c r="K31" s="26">
        <v>0</v>
      </c>
      <c r="L31" s="26">
        <v>7435.1</v>
      </c>
      <c r="M31" s="26">
        <v>57273.29</v>
      </c>
      <c r="N31" s="26">
        <v>195752.92</v>
      </c>
      <c r="O31" s="30">
        <f t="shared" si="1"/>
        <v>426590.06000000006</v>
      </c>
      <c r="P31" s="14"/>
    </row>
    <row r="32" spans="1:16" ht="22.5" x14ac:dyDescent="0.25">
      <c r="A32" s="25" t="s">
        <v>43</v>
      </c>
      <c r="B32" s="28"/>
      <c r="C32" s="26">
        <v>0</v>
      </c>
      <c r="D32" s="26">
        <v>2356500</v>
      </c>
      <c r="E32" s="26">
        <v>1163250</v>
      </c>
      <c r="F32" s="26">
        <v>1163250</v>
      </c>
      <c r="G32" s="26">
        <v>1294112.05</v>
      </c>
      <c r="H32" s="26">
        <v>1193250</v>
      </c>
      <c r="I32" s="26">
        <v>1335610.47</v>
      </c>
      <c r="J32" s="26">
        <v>245</v>
      </c>
      <c r="K32" s="26">
        <v>2356500</v>
      </c>
      <c r="L32" s="26">
        <v>171000</v>
      </c>
      <c r="M32" s="26">
        <v>277596.89</v>
      </c>
      <c r="N32" s="26">
        <v>4021825</v>
      </c>
      <c r="O32" s="30">
        <f t="shared" si="1"/>
        <v>15333139.41</v>
      </c>
      <c r="P32" s="14"/>
    </row>
    <row r="33" spans="1:16" ht="33.75" x14ac:dyDescent="0.25">
      <c r="A33" s="25" t="s">
        <v>44</v>
      </c>
      <c r="B33" s="28"/>
      <c r="C33" s="26">
        <v>0</v>
      </c>
      <c r="D33" s="26">
        <v>0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  <c r="O33" s="30">
        <f t="shared" si="1"/>
        <v>0</v>
      </c>
      <c r="P33" s="14"/>
    </row>
    <row r="34" spans="1:16" x14ac:dyDescent="0.25">
      <c r="A34" s="25" t="s">
        <v>45</v>
      </c>
      <c r="B34" s="28"/>
      <c r="C34" s="26"/>
      <c r="D34" s="26">
        <v>121029.4</v>
      </c>
      <c r="E34" s="26">
        <v>278009.88</v>
      </c>
      <c r="F34" s="26">
        <v>100532.28</v>
      </c>
      <c r="G34" s="26">
        <v>778802.05</v>
      </c>
      <c r="H34" s="26">
        <v>11982509.93</v>
      </c>
      <c r="I34" s="26">
        <v>420926.29</v>
      </c>
      <c r="J34" s="26">
        <v>42921.34</v>
      </c>
      <c r="K34" s="30">
        <v>31002.85</v>
      </c>
      <c r="L34" s="30">
        <v>28953.48</v>
      </c>
      <c r="M34" s="30">
        <v>990584.24</v>
      </c>
      <c r="N34" s="30">
        <v>26143601.27</v>
      </c>
      <c r="O34" s="30">
        <f t="shared" si="1"/>
        <v>40918873.009999998</v>
      </c>
      <c r="P34" s="14"/>
    </row>
    <row r="35" spans="1:16" x14ac:dyDescent="0.25">
      <c r="A35" s="21" t="s">
        <v>46</v>
      </c>
      <c r="B35" s="28"/>
      <c r="C35" s="23">
        <f t="shared" ref="C35:N35" si="4">+C36+C37+C38+C39+C40+C41+C42</f>
        <v>739000</v>
      </c>
      <c r="D35" s="23">
        <f t="shared" si="4"/>
        <v>880377.88</v>
      </c>
      <c r="E35" s="23">
        <f t="shared" si="4"/>
        <v>10000</v>
      </c>
      <c r="F35" s="23">
        <f t="shared" si="4"/>
        <v>809000</v>
      </c>
      <c r="G35" s="23">
        <f t="shared" si="4"/>
        <v>1648000</v>
      </c>
      <c r="H35" s="23">
        <f t="shared" si="4"/>
        <v>784000</v>
      </c>
      <c r="I35" s="23">
        <f t="shared" si="4"/>
        <v>914000</v>
      </c>
      <c r="J35" s="23">
        <f t="shared" si="4"/>
        <v>1194837.51</v>
      </c>
      <c r="K35" s="23">
        <f t="shared" si="4"/>
        <v>678784.7</v>
      </c>
      <c r="L35" s="23">
        <f t="shared" si="4"/>
        <v>870442.24</v>
      </c>
      <c r="M35" s="23">
        <f t="shared" si="4"/>
        <v>1529478.88</v>
      </c>
      <c r="N35" s="23">
        <f t="shared" si="4"/>
        <v>972283.6</v>
      </c>
      <c r="O35" s="24">
        <f t="shared" si="1"/>
        <v>11030204.810000001</v>
      </c>
      <c r="P35" s="16"/>
    </row>
    <row r="36" spans="1:16" ht="22.5" x14ac:dyDescent="0.25">
      <c r="A36" s="25" t="s">
        <v>47</v>
      </c>
      <c r="B36" s="28"/>
      <c r="C36" s="26">
        <v>739000</v>
      </c>
      <c r="D36" s="26">
        <v>739000</v>
      </c>
      <c r="E36" s="26">
        <v>10000</v>
      </c>
      <c r="F36" s="26">
        <v>809000</v>
      </c>
      <c r="G36" s="26">
        <v>1648000</v>
      </c>
      <c r="H36" s="26">
        <v>784000</v>
      </c>
      <c r="I36" s="26">
        <v>914000</v>
      </c>
      <c r="J36" s="26">
        <v>1194837.51</v>
      </c>
      <c r="K36" s="26">
        <v>678784.7</v>
      </c>
      <c r="L36" s="26">
        <v>870442.24</v>
      </c>
      <c r="M36" s="26">
        <v>1529478.88</v>
      </c>
      <c r="N36" s="26">
        <v>972283.6</v>
      </c>
      <c r="O36" s="30">
        <f t="shared" si="1"/>
        <v>10888826.93</v>
      </c>
      <c r="P36" s="14"/>
    </row>
    <row r="37" spans="1:16" ht="22.5" x14ac:dyDescent="0.25">
      <c r="A37" s="25" t="s">
        <v>48</v>
      </c>
      <c r="B37" s="28"/>
      <c r="C37" s="26"/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30">
        <f t="shared" si="1"/>
        <v>0</v>
      </c>
      <c r="P37" s="14"/>
    </row>
    <row r="38" spans="1:16" ht="22.5" x14ac:dyDescent="0.25">
      <c r="A38" s="25" t="s">
        <v>49</v>
      </c>
      <c r="B38" s="28"/>
      <c r="C38" s="26"/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30">
        <f t="shared" si="1"/>
        <v>0</v>
      </c>
      <c r="P38" s="14"/>
    </row>
    <row r="39" spans="1:16" ht="22.5" x14ac:dyDescent="0.25">
      <c r="A39" s="25" t="s">
        <v>50</v>
      </c>
      <c r="B39" s="28"/>
      <c r="C39" s="26"/>
      <c r="D39" s="26">
        <v>0</v>
      </c>
      <c r="E39" s="26">
        <v>0</v>
      </c>
      <c r="F39" s="26">
        <v>0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  <c r="O39" s="30">
        <f t="shared" si="1"/>
        <v>0</v>
      </c>
      <c r="P39" s="14"/>
    </row>
    <row r="40" spans="1:16" ht="22.5" x14ac:dyDescent="0.25">
      <c r="A40" s="25" t="s">
        <v>51</v>
      </c>
      <c r="B40" s="28"/>
      <c r="C40" s="26"/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30">
        <f t="shared" si="1"/>
        <v>0</v>
      </c>
      <c r="P40" s="14"/>
    </row>
    <row r="41" spans="1:16" ht="22.5" x14ac:dyDescent="0.25">
      <c r="A41" s="25" t="s">
        <v>52</v>
      </c>
      <c r="B41" s="28"/>
      <c r="C41" s="26"/>
      <c r="D41" s="26">
        <v>141377.88</v>
      </c>
      <c r="E41" s="26">
        <v>0</v>
      </c>
      <c r="F41" s="26">
        <v>0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30">
        <f t="shared" si="1"/>
        <v>141377.88</v>
      </c>
      <c r="P41" s="14"/>
    </row>
    <row r="42" spans="1:16" ht="22.5" x14ac:dyDescent="0.25">
      <c r="A42" s="25" t="s">
        <v>53</v>
      </c>
      <c r="B42" s="28"/>
      <c r="C42" s="26"/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30">
        <f t="shared" si="1"/>
        <v>0</v>
      </c>
      <c r="P42" s="14"/>
    </row>
    <row r="43" spans="1:16" x14ac:dyDescent="0.25">
      <c r="A43" s="21" t="s">
        <v>54</v>
      </c>
      <c r="B43" s="28"/>
      <c r="C43" s="23">
        <f>+C44+C45+C46+C47+C48+C49+C50</f>
        <v>0</v>
      </c>
      <c r="D43" s="23">
        <f t="shared" ref="D43:I43" si="5">+D44+D45+D46+D47+D48+D49+D50</f>
        <v>0</v>
      </c>
      <c r="E43" s="23">
        <f t="shared" si="5"/>
        <v>0</v>
      </c>
      <c r="F43" s="23">
        <f t="shared" si="5"/>
        <v>0</v>
      </c>
      <c r="G43" s="23">
        <f t="shared" si="5"/>
        <v>0</v>
      </c>
      <c r="H43" s="23">
        <f t="shared" si="5"/>
        <v>0</v>
      </c>
      <c r="I43" s="23">
        <f t="shared" si="5"/>
        <v>0</v>
      </c>
      <c r="J43" s="23">
        <v>0</v>
      </c>
      <c r="K43" s="23">
        <f>+K44+K45+K46+K47+K48+K49+K50</f>
        <v>0</v>
      </c>
      <c r="L43" s="23">
        <v>0</v>
      </c>
      <c r="M43" s="23">
        <v>0</v>
      </c>
      <c r="N43" s="23">
        <f t="shared" ref="N43" si="6">+N44+N45+N46+N47+N48+N49+N50</f>
        <v>0</v>
      </c>
      <c r="O43" s="24">
        <f t="shared" si="1"/>
        <v>0</v>
      </c>
      <c r="P43" s="16"/>
    </row>
    <row r="44" spans="1:16" ht="22.5" x14ac:dyDescent="0.25">
      <c r="A44" s="25" t="s">
        <v>55</v>
      </c>
      <c r="B44" s="28"/>
      <c r="C44" s="26"/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30">
        <f t="shared" si="1"/>
        <v>0</v>
      </c>
      <c r="P44" s="14"/>
    </row>
    <row r="45" spans="1:16" ht="22.5" x14ac:dyDescent="0.25">
      <c r="A45" s="25" t="s">
        <v>56</v>
      </c>
      <c r="B45" s="28"/>
      <c r="C45" s="26"/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30">
        <f t="shared" si="1"/>
        <v>0</v>
      </c>
      <c r="P45" s="14"/>
    </row>
    <row r="46" spans="1:16" ht="23.25" thickBot="1" x14ac:dyDescent="0.3">
      <c r="A46" s="33" t="s">
        <v>57</v>
      </c>
      <c r="B46" s="34"/>
      <c r="C46" s="35"/>
      <c r="D46" s="35">
        <v>0</v>
      </c>
      <c r="E46" s="35">
        <v>0</v>
      </c>
      <c r="F46" s="35">
        <v>0</v>
      </c>
      <c r="G46" s="35">
        <v>0</v>
      </c>
      <c r="H46" s="35">
        <v>0</v>
      </c>
      <c r="I46" s="35">
        <v>0</v>
      </c>
      <c r="J46" s="35">
        <v>0</v>
      </c>
      <c r="K46" s="35">
        <v>0</v>
      </c>
      <c r="L46" s="35">
        <v>0</v>
      </c>
      <c r="M46" s="35">
        <v>0</v>
      </c>
      <c r="N46" s="35">
        <v>0</v>
      </c>
      <c r="O46" s="36">
        <f t="shared" si="1"/>
        <v>0</v>
      </c>
      <c r="P46" s="14"/>
    </row>
    <row r="47" spans="1:16" ht="22.5" x14ac:dyDescent="0.25">
      <c r="A47" s="37" t="s">
        <v>58</v>
      </c>
      <c r="B47" s="38"/>
      <c r="C47" s="39"/>
      <c r="D47" s="39">
        <v>0</v>
      </c>
      <c r="E47" s="39">
        <v>0</v>
      </c>
      <c r="F47" s="39">
        <v>0</v>
      </c>
      <c r="G47" s="39">
        <v>0</v>
      </c>
      <c r="H47" s="39">
        <v>0</v>
      </c>
      <c r="I47" s="39">
        <v>0</v>
      </c>
      <c r="J47" s="39">
        <v>0</v>
      </c>
      <c r="K47" s="39">
        <v>0</v>
      </c>
      <c r="L47" s="39">
        <v>0</v>
      </c>
      <c r="M47" s="39">
        <v>0</v>
      </c>
      <c r="N47" s="39">
        <v>0</v>
      </c>
      <c r="O47" s="40">
        <f t="shared" si="1"/>
        <v>0</v>
      </c>
      <c r="P47" s="14"/>
    </row>
    <row r="48" spans="1:16" ht="22.5" x14ac:dyDescent="0.25">
      <c r="A48" s="25" t="s">
        <v>59</v>
      </c>
      <c r="B48" s="28"/>
      <c r="C48" s="26"/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30">
        <f t="shared" si="1"/>
        <v>0</v>
      </c>
      <c r="P48" s="14"/>
    </row>
    <row r="49" spans="1:16" ht="22.5" x14ac:dyDescent="0.25">
      <c r="A49" s="25" t="s">
        <v>60</v>
      </c>
      <c r="B49" s="28"/>
      <c r="C49" s="26"/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30">
        <f t="shared" si="1"/>
        <v>0</v>
      </c>
      <c r="P49" s="14"/>
    </row>
    <row r="50" spans="1:16" ht="22.5" x14ac:dyDescent="0.25">
      <c r="A50" s="25" t="s">
        <v>61</v>
      </c>
      <c r="B50" s="28"/>
      <c r="C50" s="26"/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30">
        <f t="shared" si="1"/>
        <v>0</v>
      </c>
      <c r="P50" s="14"/>
    </row>
    <row r="51" spans="1:16" ht="22.5" x14ac:dyDescent="0.25">
      <c r="A51" s="21" t="s">
        <v>62</v>
      </c>
      <c r="B51" s="28"/>
      <c r="C51" s="23">
        <f>+C52+C53+C54+C55+C56+C57+C58+C59+C60</f>
        <v>0</v>
      </c>
      <c r="D51" s="23">
        <f t="shared" ref="D51:I51" si="7">+D52+D53+D54+D55+D56+D57+D58+D59+D60</f>
        <v>163122.82</v>
      </c>
      <c r="E51" s="23">
        <f t="shared" si="7"/>
        <v>721093.86</v>
      </c>
      <c r="F51" s="23">
        <f>+F52+F53+F54+F55+F56+F57+F58+F59+F60</f>
        <v>71401.06</v>
      </c>
      <c r="G51" s="23">
        <f t="shared" si="7"/>
        <v>962580.27999999991</v>
      </c>
      <c r="H51" s="23">
        <f t="shared" si="7"/>
        <v>1981251.51</v>
      </c>
      <c r="I51" s="23">
        <f t="shared" si="7"/>
        <v>5035982.92</v>
      </c>
      <c r="J51" s="23">
        <f>+J52+J53+J54+J55+J56+J57+J58+J59+J60</f>
        <v>239641.78</v>
      </c>
      <c r="K51" s="23">
        <f>+K52+K53+K54+K55+K56+K57+K58+K59+K60</f>
        <v>236047.51</v>
      </c>
      <c r="L51" s="23">
        <f>+L52+L53+L54+L55+L56+L57+L58+L59+L60</f>
        <v>215253.3</v>
      </c>
      <c r="M51" s="23">
        <f>+M52+M53+M54+M55+M56+M57+M58+M59+M60</f>
        <v>983417.63</v>
      </c>
      <c r="N51" s="23">
        <f>+N52+N53+N54+N55+N56+N57+N58+N59+N60</f>
        <v>17211128.5</v>
      </c>
      <c r="O51" s="24">
        <f t="shared" si="1"/>
        <v>27820921.170000002</v>
      </c>
      <c r="P51" s="16"/>
    </row>
    <row r="52" spans="1:16" x14ac:dyDescent="0.25">
      <c r="A52" s="25" t="s">
        <v>63</v>
      </c>
      <c r="B52" s="28"/>
      <c r="C52" s="26"/>
      <c r="D52" s="26">
        <v>163122.82</v>
      </c>
      <c r="E52" s="26">
        <v>721093.86</v>
      </c>
      <c r="F52" s="26">
        <v>71401.06</v>
      </c>
      <c r="G52" s="26">
        <v>871989.32</v>
      </c>
      <c r="H52" s="26">
        <v>850876.07</v>
      </c>
      <c r="I52" s="26">
        <v>142113.65</v>
      </c>
      <c r="J52" s="26">
        <v>46831</v>
      </c>
      <c r="K52" s="26">
        <v>236047.51</v>
      </c>
      <c r="L52" s="26">
        <v>215253.3</v>
      </c>
      <c r="M52" s="26">
        <v>232362.55</v>
      </c>
      <c r="N52" s="26">
        <v>8713697.7200000007</v>
      </c>
      <c r="O52" s="30">
        <f t="shared" si="1"/>
        <v>12264788.859999999</v>
      </c>
      <c r="P52" s="14"/>
    </row>
    <row r="53" spans="1:16" ht="22.5" x14ac:dyDescent="0.25">
      <c r="A53" s="25" t="s">
        <v>64</v>
      </c>
      <c r="B53" s="28"/>
      <c r="C53" s="26"/>
      <c r="D53" s="26">
        <v>0</v>
      </c>
      <c r="E53" s="26">
        <v>0</v>
      </c>
      <c r="F53" s="26">
        <v>0</v>
      </c>
      <c r="G53" s="26">
        <v>0</v>
      </c>
      <c r="H53" s="26">
        <v>355815.38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30">
        <f t="shared" si="1"/>
        <v>355815.38</v>
      </c>
      <c r="P53" s="14"/>
    </row>
    <row r="54" spans="1:16" ht="22.5" x14ac:dyDescent="0.25">
      <c r="A54" s="25" t="s">
        <v>65</v>
      </c>
      <c r="B54" s="28"/>
      <c r="C54" s="26"/>
      <c r="D54" s="26">
        <v>0</v>
      </c>
      <c r="E54" s="26">
        <v>0</v>
      </c>
      <c r="F54" s="26">
        <v>0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26">
        <v>0</v>
      </c>
      <c r="O54" s="30">
        <f t="shared" si="1"/>
        <v>0</v>
      </c>
      <c r="P54" s="14"/>
    </row>
    <row r="55" spans="1:16" ht="22.5" x14ac:dyDescent="0.25">
      <c r="A55" s="25" t="s">
        <v>66</v>
      </c>
      <c r="B55" s="28"/>
      <c r="C55" s="26"/>
      <c r="D55" s="26">
        <v>0</v>
      </c>
      <c r="E55" s="26">
        <v>0</v>
      </c>
      <c r="F55" s="26">
        <v>0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0</v>
      </c>
      <c r="N55" s="26">
        <v>0</v>
      </c>
      <c r="O55" s="30">
        <f t="shared" si="1"/>
        <v>0</v>
      </c>
      <c r="P55" s="14"/>
    </row>
    <row r="56" spans="1:16" ht="22.5" x14ac:dyDescent="0.25">
      <c r="A56" s="25" t="s">
        <v>67</v>
      </c>
      <c r="B56" s="28"/>
      <c r="C56" s="26"/>
      <c r="D56" s="26">
        <v>0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  <c r="M56" s="26">
        <v>18549.599999999999</v>
      </c>
      <c r="N56" s="26">
        <v>1585990.08</v>
      </c>
      <c r="O56" s="30">
        <f t="shared" si="1"/>
        <v>1604539.6800000002</v>
      </c>
      <c r="P56" s="14"/>
    </row>
    <row r="57" spans="1:16" x14ac:dyDescent="0.25">
      <c r="A57" s="25" t="s">
        <v>68</v>
      </c>
      <c r="B57" s="28"/>
      <c r="C57" s="26"/>
      <c r="D57" s="26">
        <v>0</v>
      </c>
      <c r="E57" s="26">
        <v>0</v>
      </c>
      <c r="F57" s="26">
        <v>0</v>
      </c>
      <c r="G57" s="26">
        <v>90590.96</v>
      </c>
      <c r="H57" s="26">
        <v>634153.04</v>
      </c>
      <c r="I57" s="26">
        <v>0</v>
      </c>
      <c r="J57" s="26">
        <v>0</v>
      </c>
      <c r="K57" s="26">
        <v>0</v>
      </c>
      <c r="L57" s="26">
        <v>0</v>
      </c>
      <c r="M57" s="26">
        <v>179659.87</v>
      </c>
      <c r="N57" s="26">
        <v>718639.46</v>
      </c>
      <c r="O57" s="30">
        <f t="shared" si="1"/>
        <v>1623043.33</v>
      </c>
      <c r="P57" s="14"/>
    </row>
    <row r="58" spans="1:16" x14ac:dyDescent="0.25">
      <c r="A58" s="25" t="s">
        <v>69</v>
      </c>
      <c r="B58" s="28"/>
      <c r="C58" s="26"/>
      <c r="D58" s="26">
        <v>0</v>
      </c>
      <c r="E58" s="26">
        <v>0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30">
        <f t="shared" si="1"/>
        <v>0</v>
      </c>
      <c r="P58" s="14"/>
    </row>
    <row r="59" spans="1:16" x14ac:dyDescent="0.25">
      <c r="A59" s="25" t="s">
        <v>70</v>
      </c>
      <c r="B59" s="28"/>
      <c r="C59" s="26"/>
      <c r="D59" s="26">
        <v>0</v>
      </c>
      <c r="E59" s="26">
        <v>0</v>
      </c>
      <c r="F59" s="26">
        <v>0</v>
      </c>
      <c r="G59" s="26">
        <v>0</v>
      </c>
      <c r="H59" s="26">
        <v>140407.01999999999</v>
      </c>
      <c r="I59" s="26">
        <v>4893869.2699999996</v>
      </c>
      <c r="J59" s="26">
        <v>192810.78</v>
      </c>
      <c r="K59" s="26">
        <v>0</v>
      </c>
      <c r="L59" s="26">
        <v>0</v>
      </c>
      <c r="M59" s="26">
        <v>552845.61</v>
      </c>
      <c r="N59" s="26">
        <v>6192801.2400000002</v>
      </c>
      <c r="O59" s="30">
        <f t="shared" si="1"/>
        <v>11972733.92</v>
      </c>
      <c r="P59" s="14"/>
    </row>
    <row r="60" spans="1:16" ht="22.5" x14ac:dyDescent="0.25">
      <c r="A60" s="25" t="s">
        <v>71</v>
      </c>
      <c r="B60" s="28"/>
      <c r="C60" s="26"/>
      <c r="D60" s="26">
        <v>0</v>
      </c>
      <c r="E60" s="26">
        <v>0</v>
      </c>
      <c r="F60" s="26">
        <v>0</v>
      </c>
      <c r="G60" s="26"/>
      <c r="H60" s="26">
        <v>0</v>
      </c>
      <c r="I60" s="26">
        <v>0</v>
      </c>
      <c r="J60" s="26"/>
      <c r="K60" s="26">
        <v>0</v>
      </c>
      <c r="L60" s="26">
        <v>0</v>
      </c>
      <c r="M60" s="26">
        <v>0</v>
      </c>
      <c r="N60" s="26">
        <v>0</v>
      </c>
      <c r="O60" s="30">
        <f t="shared" si="1"/>
        <v>0</v>
      </c>
      <c r="P60" s="14"/>
    </row>
    <row r="61" spans="1:16" x14ac:dyDescent="0.25">
      <c r="A61" s="21" t="s">
        <v>72</v>
      </c>
      <c r="B61" s="28"/>
      <c r="C61" s="23">
        <f>+C62+C64+C63+C65</f>
        <v>0</v>
      </c>
      <c r="D61" s="23">
        <f t="shared" ref="D61:I61" si="8">+D62+D64+D63+D65</f>
        <v>127239.07</v>
      </c>
      <c r="E61" s="23">
        <f t="shared" si="8"/>
        <v>2114200.6800000002</v>
      </c>
      <c r="F61" s="23">
        <f>+F62+F64+F63+F65</f>
        <v>0</v>
      </c>
      <c r="G61" s="23">
        <f t="shared" si="8"/>
        <v>22022.15</v>
      </c>
      <c r="H61" s="23">
        <f t="shared" si="8"/>
        <v>755207.42</v>
      </c>
      <c r="I61" s="23">
        <f t="shared" si="8"/>
        <v>743599.79</v>
      </c>
      <c r="J61" s="23">
        <f>+J62+J64+J63+J65</f>
        <v>-53757.25</v>
      </c>
      <c r="K61" s="23">
        <f>+K62+K64+K63+K65</f>
        <v>743599.79</v>
      </c>
      <c r="L61" s="23">
        <f>+L62+L64+L63+L65</f>
        <v>720286.42</v>
      </c>
      <c r="M61" s="23">
        <f>+M62+M64+M63+M65</f>
        <v>0</v>
      </c>
      <c r="N61" s="23">
        <f>+N62+N64+N63+N65</f>
        <v>2904307.07</v>
      </c>
      <c r="O61" s="24">
        <f t="shared" si="1"/>
        <v>8076705.1400000006</v>
      </c>
      <c r="P61" s="16"/>
    </row>
    <row r="62" spans="1:16" x14ac:dyDescent="0.25">
      <c r="A62" s="25" t="s">
        <v>73</v>
      </c>
      <c r="B62" s="28"/>
      <c r="C62" s="26">
        <v>0</v>
      </c>
      <c r="D62" s="26">
        <v>127239.07</v>
      </c>
      <c r="E62" s="26">
        <v>2114200.6800000002</v>
      </c>
      <c r="F62" s="26">
        <v>0</v>
      </c>
      <c r="G62" s="26">
        <v>22022.15</v>
      </c>
      <c r="H62" s="26">
        <v>755207.42</v>
      </c>
      <c r="I62" s="26">
        <v>743599.79</v>
      </c>
      <c r="J62" s="26">
        <v>-53757.25</v>
      </c>
      <c r="K62" s="26">
        <v>743599.79</v>
      </c>
      <c r="L62" s="26">
        <v>720286.42</v>
      </c>
      <c r="M62" s="26">
        <v>0</v>
      </c>
      <c r="N62" s="26">
        <v>2904307.07</v>
      </c>
      <c r="O62" s="30">
        <f t="shared" si="1"/>
        <v>8076705.1400000006</v>
      </c>
      <c r="P62" s="14"/>
    </row>
    <row r="63" spans="1:16" x14ac:dyDescent="0.25">
      <c r="A63" s="25" t="s">
        <v>74</v>
      </c>
      <c r="B63" s="28"/>
      <c r="C63" s="26">
        <v>0</v>
      </c>
      <c r="D63" s="26">
        <v>0</v>
      </c>
      <c r="E63" s="26">
        <v>0</v>
      </c>
      <c r="F63" s="26">
        <v>0</v>
      </c>
      <c r="G63" s="26"/>
      <c r="H63" s="26">
        <v>0</v>
      </c>
      <c r="I63" s="26">
        <v>0</v>
      </c>
      <c r="J63" s="26"/>
      <c r="K63" s="26">
        <v>0</v>
      </c>
      <c r="L63" s="26">
        <v>0</v>
      </c>
      <c r="M63" s="26">
        <v>0</v>
      </c>
      <c r="N63" s="26">
        <v>0</v>
      </c>
      <c r="O63" s="30">
        <f t="shared" si="1"/>
        <v>0</v>
      </c>
      <c r="P63" s="14"/>
    </row>
    <row r="64" spans="1:16" ht="22.5" x14ac:dyDescent="0.25">
      <c r="A64" s="25" t="s">
        <v>75</v>
      </c>
      <c r="B64" s="28"/>
      <c r="C64" s="26">
        <v>0</v>
      </c>
      <c r="D64" s="26">
        <v>0</v>
      </c>
      <c r="E64" s="26">
        <v>0</v>
      </c>
      <c r="F64" s="26">
        <v>0</v>
      </c>
      <c r="G64" s="26"/>
      <c r="H64" s="26">
        <v>0</v>
      </c>
      <c r="I64" s="26">
        <v>0</v>
      </c>
      <c r="J64" s="26"/>
      <c r="K64" s="26">
        <v>0</v>
      </c>
      <c r="L64" s="26">
        <v>0</v>
      </c>
      <c r="M64" s="26">
        <v>0</v>
      </c>
      <c r="N64" s="26">
        <v>0</v>
      </c>
      <c r="O64" s="30">
        <f t="shared" si="1"/>
        <v>0</v>
      </c>
      <c r="P64" s="14"/>
    </row>
    <row r="65" spans="1:17" ht="33.75" x14ac:dyDescent="0.25">
      <c r="A65" s="25" t="s">
        <v>76</v>
      </c>
      <c r="B65" s="28"/>
      <c r="C65" s="26">
        <v>0</v>
      </c>
      <c r="D65" s="26">
        <v>0</v>
      </c>
      <c r="E65" s="26">
        <v>0</v>
      </c>
      <c r="F65" s="26">
        <v>0</v>
      </c>
      <c r="G65" s="26"/>
      <c r="H65" s="26">
        <v>0</v>
      </c>
      <c r="I65" s="26">
        <v>0</v>
      </c>
      <c r="J65" s="26"/>
      <c r="K65" s="26">
        <v>0</v>
      </c>
      <c r="L65" s="26">
        <v>0</v>
      </c>
      <c r="M65" s="26">
        <v>0</v>
      </c>
      <c r="N65" s="26">
        <v>0</v>
      </c>
      <c r="O65" s="30">
        <f t="shared" si="1"/>
        <v>0</v>
      </c>
      <c r="P65" s="14"/>
    </row>
    <row r="66" spans="1:17" ht="22.5" x14ac:dyDescent="0.25">
      <c r="A66" s="21" t="s">
        <v>77</v>
      </c>
      <c r="B66" s="28"/>
      <c r="C66" s="23">
        <f>+C67+C68</f>
        <v>0</v>
      </c>
      <c r="D66" s="23">
        <f t="shared" ref="D66:I66" si="9">+D67+D68</f>
        <v>0</v>
      </c>
      <c r="E66" s="23">
        <f>+E67+E68</f>
        <v>0</v>
      </c>
      <c r="F66" s="23">
        <f t="shared" si="9"/>
        <v>0</v>
      </c>
      <c r="G66" s="23">
        <f t="shared" si="9"/>
        <v>0</v>
      </c>
      <c r="H66" s="23">
        <f t="shared" si="9"/>
        <v>0</v>
      </c>
      <c r="I66" s="23">
        <f t="shared" si="9"/>
        <v>0</v>
      </c>
      <c r="J66" s="23">
        <v>0</v>
      </c>
      <c r="K66" s="23">
        <v>0</v>
      </c>
      <c r="L66" s="23">
        <v>0</v>
      </c>
      <c r="M66" s="23">
        <v>0</v>
      </c>
      <c r="N66" s="23">
        <v>0</v>
      </c>
      <c r="O66" s="24">
        <f t="shared" si="1"/>
        <v>0</v>
      </c>
      <c r="P66" s="16"/>
      <c r="Q66" s="15"/>
    </row>
    <row r="67" spans="1:17" x14ac:dyDescent="0.25">
      <c r="A67" s="25" t="s">
        <v>78</v>
      </c>
      <c r="B67" s="28"/>
      <c r="C67" s="26">
        <v>0</v>
      </c>
      <c r="D67" s="26">
        <v>0</v>
      </c>
      <c r="E67" s="26">
        <v>0</v>
      </c>
      <c r="F67" s="26">
        <v>0</v>
      </c>
      <c r="G67" s="26">
        <v>0</v>
      </c>
      <c r="H67" s="26">
        <v>0</v>
      </c>
      <c r="I67" s="26">
        <v>0</v>
      </c>
      <c r="J67" s="26">
        <v>0</v>
      </c>
      <c r="K67" s="26">
        <v>0</v>
      </c>
      <c r="L67" s="26">
        <v>0</v>
      </c>
      <c r="M67" s="26">
        <v>0</v>
      </c>
      <c r="N67" s="26">
        <v>0</v>
      </c>
      <c r="O67" s="30">
        <f t="shared" si="1"/>
        <v>0</v>
      </c>
      <c r="P67" s="14"/>
    </row>
    <row r="68" spans="1:17" ht="22.5" x14ac:dyDescent="0.25">
      <c r="A68" s="25" t="s">
        <v>79</v>
      </c>
      <c r="B68" s="28"/>
      <c r="C68" s="26">
        <v>0</v>
      </c>
      <c r="D68" s="26">
        <v>0</v>
      </c>
      <c r="E68" s="26">
        <v>0</v>
      </c>
      <c r="F68" s="26">
        <v>0</v>
      </c>
      <c r="G68" s="26">
        <v>0</v>
      </c>
      <c r="H68" s="26">
        <v>0</v>
      </c>
      <c r="I68" s="26">
        <v>0</v>
      </c>
      <c r="J68" s="26">
        <v>0</v>
      </c>
      <c r="K68" s="26">
        <v>0</v>
      </c>
      <c r="L68" s="26">
        <v>0</v>
      </c>
      <c r="M68" s="26">
        <v>0</v>
      </c>
      <c r="N68" s="26">
        <v>0</v>
      </c>
      <c r="O68" s="30">
        <f t="shared" si="1"/>
        <v>0</v>
      </c>
      <c r="P68" s="14"/>
    </row>
    <row r="69" spans="1:17" x14ac:dyDescent="0.25">
      <c r="A69" s="21" t="s">
        <v>80</v>
      </c>
      <c r="B69" s="28"/>
      <c r="C69" s="23"/>
      <c r="D69" s="23"/>
      <c r="E69" s="23"/>
      <c r="F69" s="23"/>
      <c r="G69" s="23"/>
      <c r="H69" s="23"/>
      <c r="I69" s="23"/>
      <c r="J69" s="23">
        <v>0</v>
      </c>
      <c r="K69" s="23">
        <v>0</v>
      </c>
      <c r="L69" s="23">
        <v>0</v>
      </c>
      <c r="M69" s="23">
        <v>0</v>
      </c>
      <c r="N69" s="23">
        <v>0</v>
      </c>
      <c r="O69" s="24">
        <f t="shared" si="1"/>
        <v>0</v>
      </c>
      <c r="P69" s="16"/>
    </row>
    <row r="70" spans="1:17" ht="22.5" x14ac:dyDescent="0.25">
      <c r="A70" s="25" t="s">
        <v>81</v>
      </c>
      <c r="B70" s="28"/>
      <c r="C70" s="26">
        <v>0</v>
      </c>
      <c r="D70" s="26">
        <v>0</v>
      </c>
      <c r="E70" s="26">
        <v>0</v>
      </c>
      <c r="F70" s="26">
        <v>0</v>
      </c>
      <c r="G70" s="26">
        <v>0</v>
      </c>
      <c r="H70" s="26">
        <v>0</v>
      </c>
      <c r="I70" s="26">
        <v>0</v>
      </c>
      <c r="J70" s="26">
        <v>0</v>
      </c>
      <c r="K70" s="26">
        <v>0</v>
      </c>
      <c r="L70" s="26">
        <v>0</v>
      </c>
      <c r="M70" s="26">
        <v>0</v>
      </c>
      <c r="N70" s="26">
        <v>0</v>
      </c>
      <c r="O70" s="30">
        <f t="shared" si="1"/>
        <v>0</v>
      </c>
      <c r="P70" s="14"/>
    </row>
    <row r="71" spans="1:17" ht="22.5" x14ac:dyDescent="0.25">
      <c r="A71" s="25" t="s">
        <v>82</v>
      </c>
      <c r="B71" s="28"/>
      <c r="C71" s="26">
        <v>0</v>
      </c>
      <c r="D71" s="26">
        <v>0</v>
      </c>
      <c r="E71" s="26">
        <v>0</v>
      </c>
      <c r="F71" s="26">
        <v>0</v>
      </c>
      <c r="G71" s="26">
        <v>0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  <c r="M71" s="26">
        <v>0</v>
      </c>
      <c r="N71" s="26">
        <v>0</v>
      </c>
      <c r="O71" s="30">
        <f t="shared" si="1"/>
        <v>0</v>
      </c>
      <c r="P71" s="14"/>
    </row>
    <row r="72" spans="1:17" ht="22.5" x14ac:dyDescent="0.25">
      <c r="A72" s="25" t="s">
        <v>83</v>
      </c>
      <c r="B72" s="28"/>
      <c r="C72" s="26">
        <v>0</v>
      </c>
      <c r="D72" s="26">
        <v>0</v>
      </c>
      <c r="E72" s="26">
        <v>0</v>
      </c>
      <c r="F72" s="26">
        <v>0</v>
      </c>
      <c r="G72" s="26">
        <v>0</v>
      </c>
      <c r="H72" s="26">
        <v>0</v>
      </c>
      <c r="I72" s="26">
        <v>0</v>
      </c>
      <c r="J72" s="26">
        <v>0</v>
      </c>
      <c r="K72" s="26">
        <v>0</v>
      </c>
      <c r="L72" s="26">
        <v>0</v>
      </c>
      <c r="M72" s="26">
        <v>0</v>
      </c>
      <c r="N72" s="26">
        <v>0</v>
      </c>
      <c r="O72" s="30">
        <f t="shared" si="1"/>
        <v>0</v>
      </c>
      <c r="P72" s="14"/>
      <c r="Q72" s="15"/>
    </row>
    <row r="73" spans="1:17" x14ac:dyDescent="0.25">
      <c r="A73" s="41" t="s">
        <v>84</v>
      </c>
      <c r="B73" s="42"/>
      <c r="C73" s="43">
        <f t="shared" ref="C73:N73" si="10">+C9+C15+C25+C35+C43+C51+C61+C66+C69</f>
        <v>91568452.760000005</v>
      </c>
      <c r="D73" s="43">
        <f t="shared" si="10"/>
        <v>107530749.12999997</v>
      </c>
      <c r="E73" s="43">
        <f t="shared" si="10"/>
        <v>176341966.68000004</v>
      </c>
      <c r="F73" s="43">
        <f t="shared" si="10"/>
        <v>101933560.75000001</v>
      </c>
      <c r="G73" s="43">
        <f t="shared" si="10"/>
        <v>183857890.49000001</v>
      </c>
      <c r="H73" s="43">
        <f t="shared" si="10"/>
        <v>128161318.23999999</v>
      </c>
      <c r="I73" s="43">
        <f t="shared" si="10"/>
        <v>116519600.76000001</v>
      </c>
      <c r="J73" s="43">
        <f t="shared" si="10"/>
        <v>105111454.06000002</v>
      </c>
      <c r="K73" s="43">
        <f t="shared" si="10"/>
        <v>111530990.47000003</v>
      </c>
      <c r="L73" s="43">
        <f t="shared" si="10"/>
        <v>105909343.75</v>
      </c>
      <c r="M73" s="43">
        <f t="shared" si="10"/>
        <v>189001587.67000002</v>
      </c>
      <c r="N73" s="43">
        <f t="shared" si="10"/>
        <v>183010108.16</v>
      </c>
      <c r="O73" s="43">
        <f t="shared" ref="O73:O84" si="11">+C73+D73+E73+F73+G73+H73+I73+J73+K73+L73+M73+N73</f>
        <v>1600477022.9200003</v>
      </c>
      <c r="P73" s="18"/>
    </row>
    <row r="74" spans="1:17" x14ac:dyDescent="0.25">
      <c r="A74" s="44"/>
      <c r="B74" s="28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>
        <f t="shared" si="11"/>
        <v>0</v>
      </c>
    </row>
    <row r="75" spans="1:17" x14ac:dyDescent="0.25">
      <c r="A75" s="45" t="s">
        <v>85</v>
      </c>
      <c r="B75" s="46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>
        <f t="shared" si="11"/>
        <v>0</v>
      </c>
      <c r="P75" s="19"/>
    </row>
    <row r="76" spans="1:17" x14ac:dyDescent="0.25">
      <c r="A76" s="21" t="s">
        <v>86</v>
      </c>
      <c r="B76" s="28"/>
      <c r="C76" s="23">
        <v>0</v>
      </c>
      <c r="D76" s="23">
        <v>0</v>
      </c>
      <c r="E76" s="23">
        <v>0</v>
      </c>
      <c r="F76" s="23">
        <v>0</v>
      </c>
      <c r="G76" s="23">
        <v>0</v>
      </c>
      <c r="H76" s="23">
        <v>0</v>
      </c>
      <c r="I76" s="23">
        <v>0</v>
      </c>
      <c r="J76" s="23">
        <v>0</v>
      </c>
      <c r="K76" s="23">
        <v>0</v>
      </c>
      <c r="L76" s="23">
        <v>0</v>
      </c>
      <c r="M76" s="23">
        <v>0</v>
      </c>
      <c r="N76" s="23">
        <v>0</v>
      </c>
      <c r="O76" s="24">
        <f t="shared" si="11"/>
        <v>0</v>
      </c>
      <c r="P76" s="16"/>
    </row>
    <row r="77" spans="1:17" ht="22.5" x14ac:dyDescent="0.25">
      <c r="A77" s="25" t="s">
        <v>87</v>
      </c>
      <c r="B77" s="28"/>
      <c r="C77" s="26">
        <v>0</v>
      </c>
      <c r="D77" s="26">
        <v>0</v>
      </c>
      <c r="E77" s="26">
        <v>0</v>
      </c>
      <c r="F77" s="26">
        <v>0</v>
      </c>
      <c r="G77" s="26">
        <v>0</v>
      </c>
      <c r="H77" s="26">
        <v>0</v>
      </c>
      <c r="I77" s="26">
        <v>0</v>
      </c>
      <c r="J77" s="26">
        <v>0</v>
      </c>
      <c r="K77" s="26">
        <v>0</v>
      </c>
      <c r="L77" s="26">
        <v>0</v>
      </c>
      <c r="M77" s="26">
        <v>0</v>
      </c>
      <c r="N77" s="26">
        <v>0</v>
      </c>
      <c r="O77" s="30">
        <f t="shared" si="11"/>
        <v>0</v>
      </c>
      <c r="P77" s="14"/>
    </row>
    <row r="78" spans="1:17" ht="22.5" x14ac:dyDescent="0.25">
      <c r="A78" s="25" t="s">
        <v>88</v>
      </c>
      <c r="B78" s="28"/>
      <c r="C78" s="26">
        <v>0</v>
      </c>
      <c r="D78" s="26">
        <v>0</v>
      </c>
      <c r="E78" s="26">
        <v>0</v>
      </c>
      <c r="F78" s="26">
        <v>0</v>
      </c>
      <c r="G78" s="26">
        <v>0</v>
      </c>
      <c r="H78" s="26">
        <v>0</v>
      </c>
      <c r="I78" s="26">
        <v>0</v>
      </c>
      <c r="J78" s="26">
        <v>0</v>
      </c>
      <c r="K78" s="26">
        <v>0</v>
      </c>
      <c r="L78" s="26">
        <v>0</v>
      </c>
      <c r="M78" s="26">
        <v>0</v>
      </c>
      <c r="N78" s="26">
        <v>0</v>
      </c>
      <c r="O78" s="30">
        <f t="shared" si="11"/>
        <v>0</v>
      </c>
      <c r="P78" s="14"/>
    </row>
    <row r="79" spans="1:17" x14ac:dyDescent="0.25">
      <c r="A79" s="21" t="s">
        <v>89</v>
      </c>
      <c r="B79" s="28"/>
      <c r="C79" s="23">
        <v>0</v>
      </c>
      <c r="D79" s="23">
        <v>0</v>
      </c>
      <c r="E79" s="23">
        <v>0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4">
        <f t="shared" si="11"/>
        <v>0</v>
      </c>
      <c r="P79" s="16"/>
    </row>
    <row r="80" spans="1:17" ht="22.5" x14ac:dyDescent="0.25">
      <c r="A80" s="25" t="s">
        <v>90</v>
      </c>
      <c r="B80" s="28"/>
      <c r="C80" s="26">
        <v>0</v>
      </c>
      <c r="D80" s="26">
        <v>0</v>
      </c>
      <c r="E80" s="26">
        <v>0</v>
      </c>
      <c r="F80" s="26">
        <v>0</v>
      </c>
      <c r="G80" s="26">
        <v>0</v>
      </c>
      <c r="H80" s="26">
        <v>0</v>
      </c>
      <c r="I80" s="26">
        <v>0</v>
      </c>
      <c r="J80" s="26">
        <v>0</v>
      </c>
      <c r="K80" s="26">
        <v>0</v>
      </c>
      <c r="L80" s="26">
        <v>0</v>
      </c>
      <c r="M80" s="26">
        <v>0</v>
      </c>
      <c r="N80" s="26">
        <v>0</v>
      </c>
      <c r="O80" s="30">
        <f t="shared" si="11"/>
        <v>0</v>
      </c>
      <c r="P80" s="14"/>
    </row>
    <row r="81" spans="1:16" ht="22.5" x14ac:dyDescent="0.25">
      <c r="A81" s="25" t="s">
        <v>91</v>
      </c>
      <c r="B81" s="28"/>
      <c r="C81" s="26">
        <v>0</v>
      </c>
      <c r="D81" s="26">
        <v>0</v>
      </c>
      <c r="E81" s="26">
        <v>0</v>
      </c>
      <c r="F81" s="26">
        <v>0</v>
      </c>
      <c r="G81" s="26">
        <v>0</v>
      </c>
      <c r="H81" s="26">
        <v>0</v>
      </c>
      <c r="I81" s="26">
        <v>0</v>
      </c>
      <c r="J81" s="26">
        <v>0</v>
      </c>
      <c r="K81" s="26">
        <v>0</v>
      </c>
      <c r="L81" s="26">
        <v>0</v>
      </c>
      <c r="M81" s="26">
        <v>0</v>
      </c>
      <c r="N81" s="26">
        <v>0</v>
      </c>
      <c r="O81" s="30">
        <f t="shared" si="11"/>
        <v>0</v>
      </c>
      <c r="P81" s="14"/>
    </row>
    <row r="82" spans="1:16" x14ac:dyDescent="0.25">
      <c r="A82" s="21" t="s">
        <v>92</v>
      </c>
      <c r="B82" s="28"/>
      <c r="C82" s="23">
        <v>0</v>
      </c>
      <c r="D82" s="23">
        <v>0</v>
      </c>
      <c r="E82" s="23">
        <v>0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4">
        <f t="shared" si="11"/>
        <v>0</v>
      </c>
      <c r="P82" s="16"/>
    </row>
    <row r="83" spans="1:16" ht="22.5" x14ac:dyDescent="0.25">
      <c r="A83" s="25" t="s">
        <v>93</v>
      </c>
      <c r="B83" s="28"/>
      <c r="C83" s="26">
        <v>0</v>
      </c>
      <c r="D83" s="26">
        <v>0</v>
      </c>
      <c r="E83" s="26">
        <v>0</v>
      </c>
      <c r="F83" s="26">
        <v>0</v>
      </c>
      <c r="G83" s="26">
        <v>0</v>
      </c>
      <c r="H83" s="26">
        <v>0</v>
      </c>
      <c r="I83" s="26">
        <v>0</v>
      </c>
      <c r="J83" s="26">
        <v>0</v>
      </c>
      <c r="K83" s="26">
        <v>0</v>
      </c>
      <c r="L83" s="26">
        <v>0</v>
      </c>
      <c r="M83" s="26">
        <v>0</v>
      </c>
      <c r="N83" s="26">
        <v>0</v>
      </c>
      <c r="O83" s="30">
        <f t="shared" si="11"/>
        <v>0</v>
      </c>
      <c r="P83" s="14"/>
    </row>
    <row r="84" spans="1:16" x14ac:dyDescent="0.25">
      <c r="A84" s="41" t="s">
        <v>94</v>
      </c>
      <c r="B84" s="42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>
        <f t="shared" si="11"/>
        <v>0</v>
      </c>
      <c r="P84" s="18"/>
    </row>
    <row r="85" spans="1:16" ht="15.75" thickBot="1" x14ac:dyDescent="0.3">
      <c r="A85" s="48" t="s">
        <v>95</v>
      </c>
      <c r="B85" s="49"/>
      <c r="C85" s="50">
        <f t="shared" ref="C85:N85" si="12">+C73+C76+C79+C82</f>
        <v>91568452.760000005</v>
      </c>
      <c r="D85" s="50">
        <f t="shared" si="12"/>
        <v>107530749.12999997</v>
      </c>
      <c r="E85" s="50">
        <f t="shared" si="12"/>
        <v>176341966.68000004</v>
      </c>
      <c r="F85" s="50">
        <f t="shared" si="12"/>
        <v>101933560.75000001</v>
      </c>
      <c r="G85" s="50">
        <f t="shared" si="12"/>
        <v>183857890.49000001</v>
      </c>
      <c r="H85" s="50">
        <f t="shared" si="12"/>
        <v>128161318.23999999</v>
      </c>
      <c r="I85" s="50">
        <f t="shared" si="12"/>
        <v>116519600.76000001</v>
      </c>
      <c r="J85" s="50">
        <f t="shared" si="12"/>
        <v>105111454.06000002</v>
      </c>
      <c r="K85" s="50">
        <f t="shared" si="12"/>
        <v>111530990.47000003</v>
      </c>
      <c r="L85" s="50">
        <f t="shared" si="12"/>
        <v>105909343.75</v>
      </c>
      <c r="M85" s="50">
        <f t="shared" si="12"/>
        <v>189001587.67000002</v>
      </c>
      <c r="N85" s="50">
        <f t="shared" si="12"/>
        <v>183010108.16</v>
      </c>
      <c r="O85" s="50">
        <f>+C85+D85+E85+F85+G85+H85+I85+J85+K85+L85+M85+N85</f>
        <v>1600477022.9200003</v>
      </c>
      <c r="P85" s="18"/>
    </row>
    <row r="86" spans="1:16" x14ac:dyDescent="0.25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</row>
    <row r="87" spans="1:16" x14ac:dyDescent="0.25">
      <c r="A87" s="51" t="s">
        <v>96</v>
      </c>
      <c r="B87" s="28"/>
      <c r="C87" s="28"/>
      <c r="D87" s="178"/>
      <c r="E87" s="178"/>
      <c r="F87" s="52"/>
      <c r="G87" s="52"/>
      <c r="H87" s="52"/>
      <c r="I87" s="52"/>
      <c r="J87" s="53" t="s">
        <v>97</v>
      </c>
      <c r="K87" s="53"/>
      <c r="L87" s="54"/>
      <c r="M87" s="52"/>
      <c r="N87" s="52"/>
      <c r="O87" s="52"/>
      <c r="P87" s="20"/>
    </row>
    <row r="88" spans="1:16" x14ac:dyDescent="0.25">
      <c r="A88" s="51"/>
      <c r="B88" s="28"/>
      <c r="C88" s="28"/>
      <c r="D88" s="54"/>
      <c r="E88" s="54"/>
      <c r="F88" s="52"/>
      <c r="G88" s="52"/>
      <c r="H88" s="52"/>
      <c r="I88" s="52"/>
      <c r="J88" s="53"/>
      <c r="K88" s="53"/>
      <c r="L88" s="54"/>
      <c r="M88" s="52"/>
      <c r="N88" s="52"/>
      <c r="O88" s="52"/>
      <c r="P88" s="20"/>
    </row>
    <row r="89" spans="1:16" x14ac:dyDescent="0.25">
      <c r="A89" s="55"/>
      <c r="B89" s="28"/>
      <c r="C89" s="54"/>
      <c r="D89" s="28"/>
      <c r="E89" s="28"/>
      <c r="F89" s="28"/>
      <c r="G89" s="54"/>
      <c r="H89" s="54"/>
      <c r="I89" s="180"/>
      <c r="J89" s="180"/>
      <c r="K89" s="180"/>
      <c r="L89" s="56"/>
      <c r="M89" s="54"/>
      <c r="N89" s="54"/>
      <c r="O89" s="54"/>
    </row>
    <row r="90" spans="1:16" x14ac:dyDescent="0.25">
      <c r="A90" s="57" t="s">
        <v>103</v>
      </c>
      <c r="B90" s="56"/>
      <c r="C90" s="28"/>
      <c r="D90" s="28"/>
      <c r="E90" s="28"/>
      <c r="F90" s="28"/>
      <c r="G90" s="56"/>
      <c r="H90" s="56"/>
      <c r="I90" s="181" t="s">
        <v>98</v>
      </c>
      <c r="J90" s="181"/>
      <c r="K90" s="181"/>
      <c r="L90" s="58"/>
      <c r="M90" s="56"/>
      <c r="N90" s="56"/>
      <c r="O90" s="56"/>
    </row>
    <row r="91" spans="1:16" ht="15" customHeight="1" x14ac:dyDescent="0.25">
      <c r="A91" s="59" t="s">
        <v>104</v>
      </c>
      <c r="B91" s="60"/>
      <c r="C91" s="28"/>
      <c r="D91" s="28"/>
      <c r="E91" s="28"/>
      <c r="F91" s="28"/>
      <c r="G91" s="58"/>
      <c r="H91" s="58"/>
      <c r="I91" s="58"/>
      <c r="J91" s="58" t="s">
        <v>99</v>
      </c>
      <c r="K91" s="58"/>
      <c r="L91" s="58"/>
      <c r="M91" s="58"/>
      <c r="N91" s="58"/>
      <c r="O91" s="58"/>
    </row>
    <row r="92" spans="1:16" x14ac:dyDescent="0.25">
      <c r="A92" s="28"/>
      <c r="B92" s="28"/>
      <c r="C92" s="28"/>
      <c r="D92" s="28"/>
      <c r="E92" s="28"/>
      <c r="F92" s="61"/>
      <c r="G92" s="61"/>
      <c r="H92" s="28"/>
      <c r="I92" s="28"/>
      <c r="J92" s="28"/>
      <c r="K92" s="28"/>
      <c r="L92" s="28"/>
      <c r="M92" s="28"/>
      <c r="N92" s="28"/>
      <c r="O92" s="28"/>
    </row>
    <row r="93" spans="1:16" ht="15" customHeight="1" x14ac:dyDescent="0.25">
      <c r="A93" s="28"/>
      <c r="B93" s="52"/>
      <c r="C93" s="28"/>
      <c r="D93" s="28"/>
      <c r="E93" s="178" t="s">
        <v>100</v>
      </c>
      <c r="F93" s="178"/>
      <c r="G93" s="178"/>
      <c r="H93" s="28"/>
      <c r="I93" s="52"/>
      <c r="J93" s="52"/>
      <c r="K93" s="52"/>
      <c r="L93" s="52"/>
      <c r="M93" s="52"/>
      <c r="N93" s="52"/>
      <c r="O93" s="52"/>
    </row>
    <row r="94" spans="1:16" x14ac:dyDescent="0.25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</row>
    <row r="95" spans="1:16" x14ac:dyDescent="0.25">
      <c r="A95" s="52"/>
      <c r="B95" s="52"/>
      <c r="C95" s="28"/>
      <c r="D95" s="28"/>
      <c r="E95" s="62"/>
      <c r="F95" s="62"/>
      <c r="G95" s="62"/>
      <c r="H95" s="28"/>
      <c r="I95" s="52"/>
      <c r="J95" s="52"/>
      <c r="K95" s="52"/>
      <c r="L95" s="52"/>
      <c r="M95" s="52"/>
      <c r="N95" s="52"/>
      <c r="O95" s="52"/>
    </row>
    <row r="96" spans="1:16" ht="15" customHeight="1" x14ac:dyDescent="0.25">
      <c r="A96" s="63"/>
      <c r="B96" s="63"/>
      <c r="C96" s="28"/>
      <c r="D96" s="28"/>
      <c r="E96" s="176" t="s">
        <v>101</v>
      </c>
      <c r="F96" s="176"/>
      <c r="G96" s="176"/>
      <c r="H96" s="28"/>
      <c r="I96" s="63"/>
      <c r="J96" s="63"/>
      <c r="K96" s="63"/>
      <c r="L96" s="63"/>
      <c r="M96" s="63"/>
      <c r="N96" s="63"/>
      <c r="O96" s="63"/>
    </row>
    <row r="97" spans="1:15" x14ac:dyDescent="0.25">
      <c r="A97" s="28"/>
      <c r="B97" s="28"/>
      <c r="C97" s="28"/>
      <c r="D97" s="28"/>
      <c r="E97" s="177" t="s">
        <v>102</v>
      </c>
      <c r="F97" s="177"/>
      <c r="G97" s="177"/>
      <c r="H97" s="28"/>
      <c r="I97" s="28"/>
      <c r="J97" s="28"/>
      <c r="K97" s="28"/>
      <c r="L97" s="28"/>
      <c r="M97" s="28"/>
      <c r="N97" s="28"/>
      <c r="O97" s="28"/>
    </row>
  </sheetData>
  <mergeCells count="12">
    <mergeCell ref="A1:O1"/>
    <mergeCell ref="A2:O2"/>
    <mergeCell ref="A3:O3"/>
    <mergeCell ref="A4:O4"/>
    <mergeCell ref="A5:O5"/>
    <mergeCell ref="E96:G96"/>
    <mergeCell ref="E97:G97"/>
    <mergeCell ref="D87:E87"/>
    <mergeCell ref="A6:O6"/>
    <mergeCell ref="E93:G93"/>
    <mergeCell ref="I89:K89"/>
    <mergeCell ref="I90:K90"/>
  </mergeCells>
  <pageMargins left="1.9685039370078741" right="1.3779527559055118" top="0.74803149606299213" bottom="0.74803149606299213" header="0.31496062992125984" footer="0.31496062992125984"/>
  <pageSetup paperSize="5" scale="71" orientation="landscape" r:id="rId1"/>
  <rowBreaks count="1" manualBreakCount="1">
    <brk id="61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8"/>
  <sheetViews>
    <sheetView showGridLines="0" tabSelected="1" view="pageBreakPreview" topLeftCell="A46" zoomScale="109" zoomScaleNormal="100" zoomScaleSheetLayoutView="109" workbookViewId="0">
      <selection activeCell="L53" sqref="L53"/>
    </sheetView>
  </sheetViews>
  <sheetFormatPr baseColWidth="10" defaultColWidth="9.140625" defaultRowHeight="15" x14ac:dyDescent="0.25"/>
  <cols>
    <col min="1" max="1" width="61.7109375" customWidth="1"/>
    <col min="2" max="2" width="12.7109375" style="108" customWidth="1"/>
    <col min="3" max="3" width="13.140625" style="108" customWidth="1"/>
    <col min="4" max="5" width="11.85546875" style="108" customWidth="1"/>
    <col min="6" max="6" width="11.7109375" style="108" customWidth="1"/>
    <col min="7" max="7" width="12" style="108" customWidth="1"/>
    <col min="8" max="8" width="11.7109375" style="108" customWidth="1"/>
    <col min="9" max="9" width="12" style="108" customWidth="1"/>
    <col min="10" max="10" width="11.85546875" style="108" customWidth="1"/>
    <col min="11" max="11" width="14.7109375" style="108" customWidth="1"/>
    <col min="12" max="12" width="15.7109375" style="108" customWidth="1"/>
    <col min="13" max="13" width="12.5703125" style="108" customWidth="1"/>
    <col min="14" max="14" width="0.28515625" style="108" customWidth="1"/>
    <col min="15" max="15" width="2.85546875" style="108" hidden="1" customWidth="1"/>
    <col min="16" max="16" width="18" style="108" customWidth="1"/>
    <col min="17" max="17" width="17" customWidth="1"/>
    <col min="19" max="19" width="96.7109375" bestFit="1" customWidth="1"/>
    <col min="21" max="28" width="6" bestFit="1" customWidth="1"/>
    <col min="29" max="30" width="7" bestFit="1" customWidth="1"/>
  </cols>
  <sheetData>
    <row r="1" spans="1:30" ht="18.75" customHeight="1" x14ac:dyDescent="0.35">
      <c r="A1" s="189" t="s">
        <v>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"/>
      <c r="S1" s="2"/>
    </row>
    <row r="2" spans="1:30" ht="18.75" customHeight="1" x14ac:dyDescent="0.35">
      <c r="A2" s="190" t="s">
        <v>1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3"/>
      <c r="S2" s="4"/>
    </row>
    <row r="3" spans="1:30" ht="15.75" customHeight="1" x14ac:dyDescent="0.3">
      <c r="A3" s="191" t="s">
        <v>3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6"/>
      <c r="S3" s="4"/>
    </row>
    <row r="4" spans="1:30" ht="18.75" x14ac:dyDescent="0.3">
      <c r="A4" s="192" t="s">
        <v>120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6"/>
      <c r="S4" s="4"/>
    </row>
    <row r="5" spans="1:30" ht="15.75" x14ac:dyDescent="0.25">
      <c r="A5" s="187" t="s">
        <v>109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6"/>
      <c r="S5" s="4"/>
    </row>
    <row r="6" spans="1:30" ht="16.5" thickBot="1" x14ac:dyDescent="0.3">
      <c r="A6" s="85"/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6"/>
      <c r="S6" s="4"/>
    </row>
    <row r="7" spans="1:30" s="71" customFormat="1" ht="24.75" customHeight="1" thickBot="1" x14ac:dyDescent="0.25">
      <c r="A7" s="94" t="s">
        <v>5</v>
      </c>
      <c r="B7" s="99" t="s">
        <v>106</v>
      </c>
      <c r="C7" s="100" t="s">
        <v>107</v>
      </c>
      <c r="D7" s="99" t="s">
        <v>6</v>
      </c>
      <c r="E7" s="99" t="s">
        <v>7</v>
      </c>
      <c r="F7" s="99" t="s">
        <v>8</v>
      </c>
      <c r="G7" s="99" t="s">
        <v>9</v>
      </c>
      <c r="H7" s="99" t="s">
        <v>10</v>
      </c>
      <c r="I7" s="99" t="s">
        <v>11</v>
      </c>
      <c r="J7" s="99" t="s">
        <v>12</v>
      </c>
      <c r="K7" s="99" t="s">
        <v>13</v>
      </c>
      <c r="L7" s="99" t="s">
        <v>14</v>
      </c>
      <c r="M7" s="99" t="s">
        <v>15</v>
      </c>
      <c r="N7" s="99" t="s">
        <v>16</v>
      </c>
      <c r="O7" s="99" t="s">
        <v>17</v>
      </c>
      <c r="P7" s="99" t="s">
        <v>18</v>
      </c>
      <c r="Q7" s="70"/>
      <c r="AC7" s="72"/>
      <c r="AD7" s="72"/>
    </row>
    <row r="8" spans="1:30" s="71" customFormat="1" ht="13.5" thickBot="1" x14ac:dyDescent="0.25">
      <c r="A8" s="90" t="s">
        <v>19</v>
      </c>
      <c r="B8" s="110"/>
      <c r="C8" s="111"/>
      <c r="D8" s="111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2"/>
      <c r="Q8" s="73"/>
      <c r="U8" s="74"/>
      <c r="V8" s="74"/>
      <c r="W8" s="74"/>
      <c r="X8" s="74"/>
      <c r="Y8" s="74"/>
      <c r="Z8" s="74"/>
      <c r="AA8" s="74"/>
      <c r="AB8" s="74"/>
      <c r="AC8" s="74"/>
      <c r="AD8" s="74"/>
    </row>
    <row r="9" spans="1:30" s="71" customFormat="1" ht="18" customHeight="1" thickBot="1" x14ac:dyDescent="0.25">
      <c r="A9" s="93" t="s">
        <v>20</v>
      </c>
      <c r="B9" s="113">
        <f>B10+B11+B12+B13+B14</f>
        <v>2528248605</v>
      </c>
      <c r="C9" s="144">
        <f>C10+C11+C12+C13+C14</f>
        <v>2528248605</v>
      </c>
      <c r="D9" s="114">
        <f t="shared" ref="D9:P9" si="0">D10+D11+D12+D13+D14</f>
        <v>142061445.59999999</v>
      </c>
      <c r="E9" s="114">
        <f t="shared" ref="E9" si="1">E10+E11+E12+E13+E14</f>
        <v>142118244.38999999</v>
      </c>
      <c r="F9" s="114">
        <f t="shared" ref="F9:G9" si="2">F10+F11+F12+F13+F14</f>
        <v>141955693.69</v>
      </c>
      <c r="G9" s="114">
        <f t="shared" si="2"/>
        <v>257876147.63</v>
      </c>
      <c r="H9" s="115">
        <f t="shared" ref="H9:I9" si="3">H10+H11+H12+H13+H14</f>
        <v>144528448.21000001</v>
      </c>
      <c r="I9" s="115">
        <f t="shared" si="3"/>
        <v>145634706.84</v>
      </c>
      <c r="J9" s="114">
        <f t="shared" si="0"/>
        <v>144846999.31</v>
      </c>
      <c r="K9" s="114">
        <f t="shared" ref="K9:L9" si="4">K10+K11+K12+K13+K14</f>
        <v>162149673.01000002</v>
      </c>
      <c r="L9" s="114">
        <f t="shared" si="4"/>
        <v>146097744.30000001</v>
      </c>
      <c r="M9" s="114">
        <f t="shared" ref="M9" si="5">M10+M11+M12+M13+M14</f>
        <v>267990262.61000001</v>
      </c>
      <c r="N9" s="114">
        <f t="shared" si="0"/>
        <v>0</v>
      </c>
      <c r="O9" s="116">
        <f t="shared" si="0"/>
        <v>0</v>
      </c>
      <c r="P9" s="117">
        <f t="shared" si="0"/>
        <v>1695259365.5900002</v>
      </c>
      <c r="Q9" s="75"/>
      <c r="U9" s="76"/>
    </row>
    <row r="10" spans="1:30" s="71" customFormat="1" ht="12.75" x14ac:dyDescent="0.2">
      <c r="A10" s="91" t="s">
        <v>21</v>
      </c>
      <c r="B10" s="170">
        <v>1698476886</v>
      </c>
      <c r="C10" s="118">
        <v>1698476886</v>
      </c>
      <c r="D10" s="120">
        <v>121227510.44</v>
      </c>
      <c r="E10" s="120">
        <v>121355407.13</v>
      </c>
      <c r="F10" s="27">
        <v>121226770.7</v>
      </c>
      <c r="G10" s="27">
        <v>120280178.95999999</v>
      </c>
      <c r="H10" s="27">
        <v>123465170.08</v>
      </c>
      <c r="I10" s="27">
        <v>124599156.18000001</v>
      </c>
      <c r="J10" s="27">
        <v>123590162.95999999</v>
      </c>
      <c r="K10" s="27">
        <v>126208687.48</v>
      </c>
      <c r="L10" s="27">
        <v>124798475.68000001</v>
      </c>
      <c r="M10" s="27">
        <v>122727677.09999999</v>
      </c>
      <c r="N10" s="27"/>
      <c r="O10" s="121"/>
      <c r="P10" s="152">
        <f t="shared" ref="P10:P57" si="6">+D10+E10+F10+G10+H10+I10+J10+K10+L10+M10+N10+O10</f>
        <v>1229479196.71</v>
      </c>
      <c r="Q10" s="75"/>
    </row>
    <row r="11" spans="1:30" s="71" customFormat="1" ht="12.75" x14ac:dyDescent="0.2">
      <c r="A11" s="91" t="s">
        <v>22</v>
      </c>
      <c r="B11" s="27">
        <v>603344092</v>
      </c>
      <c r="C11" s="121">
        <v>603344092</v>
      </c>
      <c r="D11" s="123">
        <v>2469000</v>
      </c>
      <c r="E11" s="123">
        <v>2469000</v>
      </c>
      <c r="F11" s="27">
        <v>2469000</v>
      </c>
      <c r="G11" s="27">
        <v>119873302.09999999</v>
      </c>
      <c r="H11" s="27">
        <v>2562333.34</v>
      </c>
      <c r="I11" s="27">
        <v>2469000</v>
      </c>
      <c r="J11" s="27">
        <v>2626000</v>
      </c>
      <c r="K11" s="27">
        <v>2646000</v>
      </c>
      <c r="L11" s="27">
        <v>2645500</v>
      </c>
      <c r="M11" s="27">
        <v>126841066.01000001</v>
      </c>
      <c r="N11" s="27"/>
      <c r="O11" s="121"/>
      <c r="P11" s="153">
        <f t="shared" si="6"/>
        <v>267070201.44999999</v>
      </c>
      <c r="Q11" s="77"/>
    </row>
    <row r="12" spans="1:30" s="71" customFormat="1" ht="19.5" customHeight="1" x14ac:dyDescent="0.2">
      <c r="A12" s="91" t="s">
        <v>23</v>
      </c>
      <c r="B12" s="119">
        <v>1010000</v>
      </c>
      <c r="C12" s="118">
        <v>1010000</v>
      </c>
      <c r="D12" s="120" t="s">
        <v>112</v>
      </c>
      <c r="E12" s="120" t="s">
        <v>112</v>
      </c>
      <c r="F12" s="119" t="s">
        <v>112</v>
      </c>
      <c r="G12" s="119" t="s">
        <v>112</v>
      </c>
      <c r="H12" s="119" t="s">
        <v>112</v>
      </c>
      <c r="I12" s="119" t="s">
        <v>112</v>
      </c>
      <c r="J12" s="119" t="s">
        <v>112</v>
      </c>
      <c r="K12" s="119" t="s">
        <v>112</v>
      </c>
      <c r="L12" s="119" t="s">
        <v>112</v>
      </c>
      <c r="M12" s="119" t="s">
        <v>112</v>
      </c>
      <c r="N12" s="119"/>
      <c r="O12" s="118"/>
      <c r="P12" s="152" t="s">
        <v>112</v>
      </c>
      <c r="Q12" s="78"/>
    </row>
    <row r="13" spans="1:30" s="71" customFormat="1" ht="12.75" x14ac:dyDescent="0.2">
      <c r="A13" s="91" t="s">
        <v>24</v>
      </c>
      <c r="B13" s="120" t="s">
        <v>112</v>
      </c>
      <c r="C13" s="171" t="s">
        <v>112</v>
      </c>
      <c r="D13" s="120" t="s">
        <v>112</v>
      </c>
      <c r="E13" s="120" t="s">
        <v>112</v>
      </c>
      <c r="F13" s="119" t="s">
        <v>112</v>
      </c>
      <c r="G13" s="119" t="s">
        <v>112</v>
      </c>
      <c r="H13" s="119" t="s">
        <v>112</v>
      </c>
      <c r="I13" s="119" t="s">
        <v>112</v>
      </c>
      <c r="J13" s="119" t="s">
        <v>112</v>
      </c>
      <c r="K13" s="119">
        <v>15041000</v>
      </c>
      <c r="L13" s="119">
        <v>30000</v>
      </c>
      <c r="M13" s="119" t="s">
        <v>112</v>
      </c>
      <c r="N13" s="119"/>
      <c r="O13" s="118"/>
      <c r="P13" s="152">
        <f t="shared" si="6"/>
        <v>15071000</v>
      </c>
      <c r="Q13" s="78"/>
    </row>
    <row r="14" spans="1:30" s="71" customFormat="1" ht="13.5" thickBot="1" x14ac:dyDescent="0.25">
      <c r="A14" s="91" t="s">
        <v>25</v>
      </c>
      <c r="B14" s="129">
        <v>225417627</v>
      </c>
      <c r="C14" s="118">
        <v>225417627</v>
      </c>
      <c r="D14" s="120">
        <v>18364935.16</v>
      </c>
      <c r="E14" s="120">
        <v>18293837.260000002</v>
      </c>
      <c r="F14" s="119">
        <v>18259922.989999998</v>
      </c>
      <c r="G14" s="119">
        <v>17722666.57</v>
      </c>
      <c r="H14" s="119">
        <v>18500944.789999999</v>
      </c>
      <c r="I14" s="119">
        <v>18566550.66</v>
      </c>
      <c r="J14" s="119">
        <v>18630836.350000001</v>
      </c>
      <c r="K14" s="119">
        <v>18253985.530000001</v>
      </c>
      <c r="L14" s="119">
        <v>18623768.620000001</v>
      </c>
      <c r="M14" s="119">
        <v>18421519.5</v>
      </c>
      <c r="N14" s="119"/>
      <c r="O14" s="118"/>
      <c r="P14" s="152">
        <f t="shared" si="6"/>
        <v>183638967.42999998</v>
      </c>
      <c r="Q14" s="78"/>
      <c r="S14" s="79"/>
    </row>
    <row r="15" spans="1:30" s="71" customFormat="1" ht="13.5" thickBot="1" x14ac:dyDescent="0.25">
      <c r="A15" s="93" t="s">
        <v>26</v>
      </c>
      <c r="B15" s="113">
        <f>B16+B17+B18+B19+B20+B21+B22+B23+B24</f>
        <v>463228453</v>
      </c>
      <c r="C15" s="144">
        <f>C16+C17+C18+C19+C20+C21+C22+C23+C24</f>
        <v>463228453</v>
      </c>
      <c r="D15" s="114">
        <f t="shared" ref="D15:P15" si="7">D16+D17+D18+D19+D20+D21+D22+D23+D24</f>
        <v>2643739.92</v>
      </c>
      <c r="E15" s="114">
        <f t="shared" ref="E15" si="8">E16+E17+E18+E19+E20+E21+E22+E23+E24</f>
        <v>14675160.240000002</v>
      </c>
      <c r="F15" s="114">
        <f t="shared" ref="F15:G15" si="9">F16+F17+F18+F19+F20+F21+F22+F23+F24</f>
        <v>13294589.629999999</v>
      </c>
      <c r="G15" s="114">
        <f t="shared" si="9"/>
        <v>14431576.690000001</v>
      </c>
      <c r="H15" s="114">
        <f t="shared" ref="H15" si="10">H16+H17+H18+H19+H20+H21+H22+H23+H24</f>
        <v>20317627.649999999</v>
      </c>
      <c r="I15" s="114">
        <f>I16+I17+I18+I19+I20+I21+I22+I23+I24</f>
        <v>21745024.57</v>
      </c>
      <c r="J15" s="114">
        <f t="shared" si="7"/>
        <v>23684217.379999995</v>
      </c>
      <c r="K15" s="114">
        <f t="shared" ref="K15:L15" si="11">K16+K17+K18+K19+K20+K21+K22+K23+K24</f>
        <v>18844715.100000001</v>
      </c>
      <c r="L15" s="114">
        <f t="shared" si="11"/>
        <v>18193542.050000001</v>
      </c>
      <c r="M15" s="114">
        <f t="shared" ref="M15" si="12">M16+M17+M18+M19+M20+M21+M22+M23+M24</f>
        <v>24092710.050000001</v>
      </c>
      <c r="N15" s="124">
        <f t="shared" si="7"/>
        <v>0</v>
      </c>
      <c r="O15" s="116">
        <f t="shared" si="7"/>
        <v>0</v>
      </c>
      <c r="P15" s="117">
        <f t="shared" si="7"/>
        <v>171922903.27999997</v>
      </c>
      <c r="Q15" s="80"/>
    </row>
    <row r="16" spans="1:30" s="71" customFormat="1" ht="12.75" x14ac:dyDescent="0.2">
      <c r="A16" s="91" t="s">
        <v>27</v>
      </c>
      <c r="B16" s="170">
        <v>24625012</v>
      </c>
      <c r="C16" s="118">
        <v>24625012</v>
      </c>
      <c r="D16" s="120">
        <v>646509.48</v>
      </c>
      <c r="E16" s="120">
        <v>1687065.4</v>
      </c>
      <c r="F16" s="119">
        <v>1632445.89</v>
      </c>
      <c r="G16" s="119">
        <v>1690559.97</v>
      </c>
      <c r="H16" s="119">
        <v>1689315.42</v>
      </c>
      <c r="I16" s="119">
        <v>2512437.14</v>
      </c>
      <c r="J16" s="119">
        <v>595556.42000000004</v>
      </c>
      <c r="K16" s="119">
        <v>1618678.41</v>
      </c>
      <c r="L16" s="119">
        <v>2526719.9500000002</v>
      </c>
      <c r="M16" s="119">
        <v>2158436.5</v>
      </c>
      <c r="N16" s="119"/>
      <c r="O16" s="118"/>
      <c r="P16" s="152">
        <f t="shared" si="6"/>
        <v>16757724.579999998</v>
      </c>
      <c r="Q16" s="78"/>
    </row>
    <row r="17" spans="1:17" s="71" customFormat="1" ht="19.5" customHeight="1" x14ac:dyDescent="0.2">
      <c r="A17" s="91" t="s">
        <v>28</v>
      </c>
      <c r="B17" s="119">
        <v>17857935</v>
      </c>
      <c r="C17" s="118">
        <v>17857935</v>
      </c>
      <c r="D17" s="120" t="s">
        <v>112</v>
      </c>
      <c r="E17" s="120">
        <v>1711984.46</v>
      </c>
      <c r="F17" s="119">
        <v>929412.51</v>
      </c>
      <c r="G17" s="119">
        <v>1196485.0900000001</v>
      </c>
      <c r="H17" s="119">
        <v>2766036.21</v>
      </c>
      <c r="I17" s="119">
        <v>2430076.39</v>
      </c>
      <c r="J17" s="119">
        <v>3210872.27</v>
      </c>
      <c r="K17" s="119">
        <v>769996.17</v>
      </c>
      <c r="L17" s="119">
        <v>3381904.63</v>
      </c>
      <c r="M17" s="119">
        <v>716379.54</v>
      </c>
      <c r="N17" s="119"/>
      <c r="O17" s="118"/>
      <c r="P17" s="152">
        <f t="shared" si="6"/>
        <v>17113147.27</v>
      </c>
      <c r="Q17" s="78"/>
    </row>
    <row r="18" spans="1:17" s="71" customFormat="1" ht="12.75" x14ac:dyDescent="0.2">
      <c r="A18" s="91" t="s">
        <v>29</v>
      </c>
      <c r="B18" s="119">
        <v>26309409</v>
      </c>
      <c r="C18" s="118">
        <v>26309409</v>
      </c>
      <c r="D18" s="154">
        <v>0</v>
      </c>
      <c r="E18" s="120">
        <v>968122.5</v>
      </c>
      <c r="F18" s="119">
        <v>2987817.31</v>
      </c>
      <c r="G18" s="119">
        <v>2387067.5</v>
      </c>
      <c r="H18" s="119">
        <v>3952236.41</v>
      </c>
      <c r="I18" s="119">
        <v>1999885</v>
      </c>
      <c r="J18" s="119">
        <v>5942467</v>
      </c>
      <c r="K18" s="119">
        <v>74610</v>
      </c>
      <c r="L18" s="119">
        <v>592671.5</v>
      </c>
      <c r="M18" s="119">
        <v>1919332</v>
      </c>
      <c r="N18" s="119"/>
      <c r="O18" s="118"/>
      <c r="P18" s="152">
        <f t="shared" si="6"/>
        <v>20824209.219999999</v>
      </c>
      <c r="Q18" s="78"/>
    </row>
    <row r="19" spans="1:17" s="71" customFormat="1" ht="12.75" x14ac:dyDescent="0.2">
      <c r="A19" s="91" t="s">
        <v>30</v>
      </c>
      <c r="B19" s="119">
        <v>1400000</v>
      </c>
      <c r="C19" s="118">
        <v>1400000</v>
      </c>
      <c r="D19" s="120" t="s">
        <v>112</v>
      </c>
      <c r="E19" s="120" t="s">
        <v>112</v>
      </c>
      <c r="F19" s="119" t="s">
        <v>112</v>
      </c>
      <c r="G19" s="119" t="s">
        <v>112</v>
      </c>
      <c r="H19" s="119">
        <v>57737.72</v>
      </c>
      <c r="I19" s="119" t="s">
        <v>112</v>
      </c>
      <c r="J19" s="119">
        <v>8286.76</v>
      </c>
      <c r="K19" s="119" t="s">
        <v>112</v>
      </c>
      <c r="L19" s="119" t="s">
        <v>112</v>
      </c>
      <c r="M19" s="119">
        <v>467469.99</v>
      </c>
      <c r="N19" s="119"/>
      <c r="O19" s="118"/>
      <c r="P19" s="152">
        <f t="shared" si="6"/>
        <v>533494.47</v>
      </c>
      <c r="Q19" s="78"/>
    </row>
    <row r="20" spans="1:17" s="71" customFormat="1" ht="12.75" x14ac:dyDescent="0.2">
      <c r="A20" s="91" t="s">
        <v>31</v>
      </c>
      <c r="B20" s="119">
        <v>97514309</v>
      </c>
      <c r="C20" s="118">
        <v>97514309</v>
      </c>
      <c r="D20" s="120">
        <v>40000</v>
      </c>
      <c r="E20" s="120">
        <v>1044014.73</v>
      </c>
      <c r="F20" s="119">
        <v>615051.72</v>
      </c>
      <c r="G20" s="119">
        <v>2769388.45</v>
      </c>
      <c r="H20" s="119">
        <v>988162.82</v>
      </c>
      <c r="I20" s="119">
        <v>3729400.41</v>
      </c>
      <c r="J20" s="119">
        <v>2654388.4500000002</v>
      </c>
      <c r="K20" s="119">
        <v>1116700.1499999999</v>
      </c>
      <c r="L20" s="119">
        <v>370674.3</v>
      </c>
      <c r="M20" s="119">
        <v>2955284.25</v>
      </c>
      <c r="N20" s="119"/>
      <c r="O20" s="118"/>
      <c r="P20" s="152">
        <f t="shared" si="6"/>
        <v>16283065.280000003</v>
      </c>
      <c r="Q20" s="78"/>
    </row>
    <row r="21" spans="1:17" s="71" customFormat="1" ht="12.75" x14ac:dyDescent="0.2">
      <c r="A21" s="91" t="s">
        <v>32</v>
      </c>
      <c r="B21" s="119">
        <v>27846412</v>
      </c>
      <c r="C21" s="118">
        <v>27846412</v>
      </c>
      <c r="D21" s="154">
        <v>1712511.58</v>
      </c>
      <c r="E21" s="120">
        <v>1564365.74</v>
      </c>
      <c r="F21" s="119">
        <v>1630881.6</v>
      </c>
      <c r="G21" s="119">
        <v>1647986.79</v>
      </c>
      <c r="H21" s="119">
        <v>1648200.43</v>
      </c>
      <c r="I21" s="119">
        <v>1663231.37</v>
      </c>
      <c r="J21" s="119">
        <v>1694957.95</v>
      </c>
      <c r="K21" s="119">
        <v>1690403.93</v>
      </c>
      <c r="L21" s="119">
        <v>5887776.04</v>
      </c>
      <c r="M21" s="119">
        <v>1667275.64</v>
      </c>
      <c r="N21" s="119"/>
      <c r="O21" s="118"/>
      <c r="P21" s="152">
        <f t="shared" si="6"/>
        <v>20807591.07</v>
      </c>
      <c r="Q21" s="78"/>
    </row>
    <row r="22" spans="1:17" s="71" customFormat="1" ht="22.5" x14ac:dyDescent="0.2">
      <c r="A22" s="91" t="s">
        <v>33</v>
      </c>
      <c r="B22" s="27">
        <v>39585000</v>
      </c>
      <c r="C22" s="121">
        <v>39585000</v>
      </c>
      <c r="D22" s="120" t="s">
        <v>112</v>
      </c>
      <c r="E22" s="123">
        <v>888623.41</v>
      </c>
      <c r="F22" s="119">
        <v>985908.82</v>
      </c>
      <c r="G22" s="119">
        <v>70099.55</v>
      </c>
      <c r="H22" s="119">
        <v>4037425.42</v>
      </c>
      <c r="I22" s="119">
        <v>570364.80000000005</v>
      </c>
      <c r="J22" s="119">
        <v>820212.89</v>
      </c>
      <c r="K22" s="119">
        <v>4130551.53</v>
      </c>
      <c r="L22" s="119">
        <v>237042.84</v>
      </c>
      <c r="M22" s="119">
        <v>4217328.67</v>
      </c>
      <c r="N22" s="119"/>
      <c r="O22" s="118"/>
      <c r="P22" s="152">
        <f t="shared" si="6"/>
        <v>15957557.93</v>
      </c>
      <c r="Q22" s="78"/>
    </row>
    <row r="23" spans="1:17" s="71" customFormat="1" ht="12.75" x14ac:dyDescent="0.2">
      <c r="A23" s="91" t="s">
        <v>34</v>
      </c>
      <c r="B23" s="119">
        <v>197088440</v>
      </c>
      <c r="C23" s="118">
        <v>197088440</v>
      </c>
      <c r="D23" s="120">
        <v>244718.86</v>
      </c>
      <c r="E23" s="120">
        <v>4344358.13</v>
      </c>
      <c r="F23" s="119">
        <v>1310069.26</v>
      </c>
      <c r="G23" s="119">
        <v>2634842.5</v>
      </c>
      <c r="H23" s="119">
        <v>3630980.72</v>
      </c>
      <c r="I23" s="119">
        <v>7158115.54</v>
      </c>
      <c r="J23" s="119">
        <v>5549303.0599999996</v>
      </c>
      <c r="K23" s="119">
        <v>7176189.9100000001</v>
      </c>
      <c r="L23" s="119">
        <v>5196752.79</v>
      </c>
      <c r="M23" s="119">
        <v>5196505.05</v>
      </c>
      <c r="N23" s="119"/>
      <c r="O23" s="118"/>
      <c r="P23" s="152">
        <f t="shared" si="6"/>
        <v>42441835.82</v>
      </c>
      <c r="Q23" s="78"/>
    </row>
    <row r="24" spans="1:17" s="71" customFormat="1" ht="18" customHeight="1" thickBot="1" x14ac:dyDescent="0.25">
      <c r="A24" s="91" t="s">
        <v>35</v>
      </c>
      <c r="B24" s="129">
        <v>31001936</v>
      </c>
      <c r="C24" s="118">
        <v>31001936</v>
      </c>
      <c r="D24" s="120" t="s">
        <v>112</v>
      </c>
      <c r="E24" s="120">
        <v>2466625.87</v>
      </c>
      <c r="F24" s="119">
        <v>3203002.52</v>
      </c>
      <c r="G24" s="119">
        <v>2035146.84</v>
      </c>
      <c r="H24" s="119">
        <v>1547532.5</v>
      </c>
      <c r="I24" s="119">
        <v>1681513.92</v>
      </c>
      <c r="J24" s="119">
        <v>3208172.58</v>
      </c>
      <c r="K24" s="119">
        <v>2267585</v>
      </c>
      <c r="L24" s="119" t="s">
        <v>112</v>
      </c>
      <c r="M24" s="119">
        <v>4794698.41</v>
      </c>
      <c r="N24" s="119"/>
      <c r="O24" s="118"/>
      <c r="P24" s="152">
        <f t="shared" si="6"/>
        <v>21204277.640000001</v>
      </c>
      <c r="Q24" s="78"/>
    </row>
    <row r="25" spans="1:17" s="71" customFormat="1" ht="13.5" thickBot="1" x14ac:dyDescent="0.25">
      <c r="A25" s="93" t="s">
        <v>36</v>
      </c>
      <c r="B25" s="113">
        <f>B26+B27+B28+B29+B30+B31+B32+B33+B34</f>
        <v>56752434</v>
      </c>
      <c r="C25" s="144">
        <f>C26+C27+C28+C29+C30+C31+C32+C33+C34</f>
        <v>56752434</v>
      </c>
      <c r="D25" s="149">
        <f t="shared" ref="D25:P25" si="13">D26+D27+D28+D29+D30+D31+D32+D33+D34</f>
        <v>0</v>
      </c>
      <c r="E25" s="149">
        <f>E26+E27+E28+E29+E30+E31+E32+E33+E34</f>
        <v>3270915.7300000004</v>
      </c>
      <c r="F25" s="114">
        <f>F26+F27+F28+F29+F30+F31+F32+F33+F34</f>
        <v>383333.13000000006</v>
      </c>
      <c r="G25" s="114">
        <f>G26+G27+G28+G29+G30+G31+G32+G33+G34</f>
        <v>4060733.46</v>
      </c>
      <c r="H25" s="114">
        <f>H26+H27+H28+H29+H30+H31+H32+H33+H34</f>
        <v>2839956.31</v>
      </c>
      <c r="I25" s="114">
        <f>I26+I27+I28+I29+I30+I31+I32+I33+I34</f>
        <v>5339853.57</v>
      </c>
      <c r="J25" s="114">
        <f t="shared" si="13"/>
        <v>3424586.32</v>
      </c>
      <c r="K25" s="114">
        <f t="shared" ref="K25:L25" si="14">K26+K27+K28+K29+K30+K31+K32+K33+K34</f>
        <v>3231201.9699999997</v>
      </c>
      <c r="L25" s="114">
        <f t="shared" si="14"/>
        <v>1102184.9500000002</v>
      </c>
      <c r="M25" s="114">
        <f t="shared" ref="M25" si="15">M26+M27+M28+M29+M30+M31+M32+M33+M34</f>
        <v>3050772.44</v>
      </c>
      <c r="N25" s="114">
        <f t="shared" si="13"/>
        <v>0</v>
      </c>
      <c r="O25" s="116">
        <f t="shared" si="13"/>
        <v>0</v>
      </c>
      <c r="P25" s="149">
        <f t="shared" si="13"/>
        <v>26703537.880000003</v>
      </c>
      <c r="Q25" s="80"/>
    </row>
    <row r="26" spans="1:17" s="71" customFormat="1" ht="21.75" customHeight="1" x14ac:dyDescent="0.2">
      <c r="A26" s="91" t="s">
        <v>37</v>
      </c>
      <c r="B26" s="118">
        <v>10957658</v>
      </c>
      <c r="C26" s="166">
        <v>10957658</v>
      </c>
      <c r="D26" s="120" t="s">
        <v>112</v>
      </c>
      <c r="E26" s="120" t="s">
        <v>112</v>
      </c>
      <c r="F26" s="119">
        <v>274779.90000000002</v>
      </c>
      <c r="G26" s="119">
        <v>245974.8</v>
      </c>
      <c r="H26" s="119">
        <v>187496.39</v>
      </c>
      <c r="I26" s="119">
        <v>718075.93</v>
      </c>
      <c r="J26" s="119">
        <v>77964.13</v>
      </c>
      <c r="K26" s="119">
        <v>17310.23</v>
      </c>
      <c r="L26" s="119">
        <v>263947.46999999997</v>
      </c>
      <c r="M26" s="119">
        <v>122774.25</v>
      </c>
      <c r="N26" s="119"/>
      <c r="O26" s="118"/>
      <c r="P26" s="152">
        <f t="shared" si="6"/>
        <v>1908323.0999999999</v>
      </c>
      <c r="Q26" s="78"/>
    </row>
    <row r="27" spans="1:17" s="71" customFormat="1" ht="25.5" customHeight="1" x14ac:dyDescent="0.2">
      <c r="A27" s="91" t="s">
        <v>38</v>
      </c>
      <c r="B27" s="118">
        <v>419019</v>
      </c>
      <c r="C27" s="123">
        <v>419019</v>
      </c>
      <c r="D27" s="120" t="s">
        <v>112</v>
      </c>
      <c r="E27" s="120" t="s">
        <v>112</v>
      </c>
      <c r="F27" s="119" t="s">
        <v>112</v>
      </c>
      <c r="G27" s="119" t="s">
        <v>112</v>
      </c>
      <c r="H27" s="119">
        <v>1150</v>
      </c>
      <c r="I27" s="119" t="s">
        <v>112</v>
      </c>
      <c r="J27" s="119">
        <v>77255.41</v>
      </c>
      <c r="K27" s="119">
        <v>46020</v>
      </c>
      <c r="L27" s="119" t="s">
        <v>112</v>
      </c>
      <c r="M27" s="119">
        <v>606.86</v>
      </c>
      <c r="N27" s="119"/>
      <c r="O27" s="118"/>
      <c r="P27" s="152">
        <f t="shared" si="6"/>
        <v>125032.27</v>
      </c>
      <c r="Q27" s="78"/>
    </row>
    <row r="28" spans="1:17" s="71" customFormat="1" ht="20.25" customHeight="1" x14ac:dyDescent="0.2">
      <c r="A28" s="91" t="s">
        <v>39</v>
      </c>
      <c r="B28" s="118">
        <v>5035547</v>
      </c>
      <c r="C28" s="123">
        <v>5035547</v>
      </c>
      <c r="D28" s="154">
        <v>0</v>
      </c>
      <c r="E28" s="154">
        <v>0</v>
      </c>
      <c r="F28" s="119">
        <v>2454.4</v>
      </c>
      <c r="G28" s="119">
        <v>327827.59999999998</v>
      </c>
      <c r="H28" s="119">
        <v>356655.7</v>
      </c>
      <c r="I28" s="119">
        <v>261224.77</v>
      </c>
      <c r="J28" s="119">
        <v>136297.03</v>
      </c>
      <c r="K28" s="119">
        <v>234070.7</v>
      </c>
      <c r="L28" s="119">
        <v>163901.4</v>
      </c>
      <c r="M28" s="119">
        <v>303696.59999999998</v>
      </c>
      <c r="N28" s="119"/>
      <c r="O28" s="118"/>
      <c r="P28" s="122">
        <f t="shared" si="6"/>
        <v>1786128.1999999997</v>
      </c>
      <c r="Q28" s="78"/>
    </row>
    <row r="29" spans="1:17" s="71" customFormat="1" ht="15.75" customHeight="1" x14ac:dyDescent="0.2">
      <c r="A29" s="91" t="s">
        <v>40</v>
      </c>
      <c r="B29" s="118">
        <v>300000</v>
      </c>
      <c r="C29" s="123">
        <v>300000</v>
      </c>
      <c r="D29" s="120" t="s">
        <v>112</v>
      </c>
      <c r="E29" s="120" t="s">
        <v>112</v>
      </c>
      <c r="F29" s="119" t="s">
        <v>112</v>
      </c>
      <c r="G29" s="119" t="s">
        <v>112</v>
      </c>
      <c r="H29" s="119">
        <v>84716.99</v>
      </c>
      <c r="I29" s="119" t="s">
        <v>112</v>
      </c>
      <c r="J29" s="119" t="s">
        <v>112</v>
      </c>
      <c r="K29" s="119">
        <v>12415</v>
      </c>
      <c r="L29" s="119" t="s">
        <v>112</v>
      </c>
      <c r="M29" s="119" t="s">
        <v>112</v>
      </c>
      <c r="N29" s="119"/>
      <c r="O29" s="118"/>
      <c r="P29" s="152">
        <f t="shared" si="6"/>
        <v>97131.99</v>
      </c>
      <c r="Q29" s="78"/>
    </row>
    <row r="30" spans="1:17" s="81" customFormat="1" ht="23.25" customHeight="1" x14ac:dyDescent="0.2">
      <c r="A30" s="92" t="s">
        <v>41</v>
      </c>
      <c r="B30" s="125">
        <v>1221764</v>
      </c>
      <c r="C30" s="123">
        <v>1221764</v>
      </c>
      <c r="D30" s="120" t="s">
        <v>112</v>
      </c>
      <c r="E30" s="120" t="s">
        <v>112</v>
      </c>
      <c r="F30" s="119" t="s">
        <v>112</v>
      </c>
      <c r="G30" s="119" t="s">
        <v>112</v>
      </c>
      <c r="H30" s="119">
        <v>6203</v>
      </c>
      <c r="I30" s="119">
        <v>85795.44</v>
      </c>
      <c r="J30" s="119">
        <v>1985</v>
      </c>
      <c r="K30" s="119" t="s">
        <v>112</v>
      </c>
      <c r="L30" s="119" t="s">
        <v>112</v>
      </c>
      <c r="M30" s="119">
        <v>1633.93</v>
      </c>
      <c r="N30" s="119"/>
      <c r="O30" s="118"/>
      <c r="P30" s="152">
        <f t="shared" si="6"/>
        <v>95617.37</v>
      </c>
      <c r="Q30" s="78"/>
    </row>
    <row r="31" spans="1:17" s="71" customFormat="1" ht="12.75" x14ac:dyDescent="0.2">
      <c r="A31" s="91" t="s">
        <v>42</v>
      </c>
      <c r="B31" s="125">
        <v>751188</v>
      </c>
      <c r="C31" s="123">
        <v>751188</v>
      </c>
      <c r="D31" s="120" t="s">
        <v>112</v>
      </c>
      <c r="E31" s="120">
        <v>2183</v>
      </c>
      <c r="F31" s="119" t="s">
        <v>112</v>
      </c>
      <c r="G31" s="119" t="s">
        <v>112</v>
      </c>
      <c r="H31" s="119">
        <v>17180.77</v>
      </c>
      <c r="I31" s="119">
        <v>218.3</v>
      </c>
      <c r="J31" s="119">
        <v>42375.91</v>
      </c>
      <c r="K31" s="119">
        <v>2758.21</v>
      </c>
      <c r="L31" s="119">
        <v>640.03</v>
      </c>
      <c r="M31" s="119">
        <v>26895.200000000001</v>
      </c>
      <c r="N31" s="119"/>
      <c r="O31" s="118"/>
      <c r="P31" s="152">
        <f t="shared" si="6"/>
        <v>92251.42</v>
      </c>
      <c r="Q31" s="78"/>
    </row>
    <row r="32" spans="1:17" s="71" customFormat="1" ht="16.5" customHeight="1" x14ac:dyDescent="0.2">
      <c r="A32" s="91" t="s">
        <v>43</v>
      </c>
      <c r="B32" s="125">
        <v>27048344</v>
      </c>
      <c r="C32" s="123">
        <v>27048344</v>
      </c>
      <c r="D32" s="120" t="s">
        <v>112</v>
      </c>
      <c r="E32" s="120">
        <v>3002457.47</v>
      </c>
      <c r="F32" s="119" t="s">
        <v>112</v>
      </c>
      <c r="G32" s="119">
        <v>3024631.7</v>
      </c>
      <c r="H32" s="119">
        <v>1591432.33</v>
      </c>
      <c r="I32" s="119">
        <v>3095574.16</v>
      </c>
      <c r="J32" s="119">
        <v>1602772.41</v>
      </c>
      <c r="K32" s="119">
        <v>1617607.99</v>
      </c>
      <c r="L32" s="119">
        <v>12744</v>
      </c>
      <c r="M32" s="119">
        <v>1607864.83</v>
      </c>
      <c r="N32" s="119"/>
      <c r="O32" s="118"/>
      <c r="P32" s="152">
        <f t="shared" si="6"/>
        <v>15555084.890000001</v>
      </c>
      <c r="Q32" s="78"/>
    </row>
    <row r="33" spans="1:17" s="71" customFormat="1" ht="27.75" customHeight="1" x14ac:dyDescent="0.2">
      <c r="A33" s="91" t="s">
        <v>44</v>
      </c>
      <c r="B33" s="172" t="s">
        <v>112</v>
      </c>
      <c r="C33" s="123" t="s">
        <v>112</v>
      </c>
      <c r="D33" s="120" t="s">
        <v>112</v>
      </c>
      <c r="E33" s="120" t="s">
        <v>112</v>
      </c>
      <c r="F33" s="120" t="s">
        <v>112</v>
      </c>
      <c r="G33" s="119" t="s">
        <v>112</v>
      </c>
      <c r="H33" s="119" t="s">
        <v>112</v>
      </c>
      <c r="I33" s="119" t="s">
        <v>112</v>
      </c>
      <c r="J33" s="119" t="s">
        <v>112</v>
      </c>
      <c r="K33" s="119" t="s">
        <v>112</v>
      </c>
      <c r="L33" s="119" t="s">
        <v>112</v>
      </c>
      <c r="M33" s="119" t="s">
        <v>112</v>
      </c>
      <c r="N33" s="119"/>
      <c r="O33" s="118"/>
      <c r="P33" s="120" t="s">
        <v>112</v>
      </c>
      <c r="Q33" s="78"/>
    </row>
    <row r="34" spans="1:17" s="71" customFormat="1" ht="13.5" thickBot="1" x14ac:dyDescent="0.25">
      <c r="A34" s="91" t="s">
        <v>45</v>
      </c>
      <c r="B34" s="125">
        <v>11018914</v>
      </c>
      <c r="C34" s="173">
        <v>11018914</v>
      </c>
      <c r="D34" s="120" t="s">
        <v>112</v>
      </c>
      <c r="E34" s="120">
        <v>266275.26</v>
      </c>
      <c r="F34" s="119">
        <v>106098.83</v>
      </c>
      <c r="G34" s="119">
        <v>462299.36</v>
      </c>
      <c r="H34" s="119">
        <v>595121.13</v>
      </c>
      <c r="I34" s="119">
        <v>1178964.97</v>
      </c>
      <c r="J34" s="119">
        <v>1485936.43</v>
      </c>
      <c r="K34" s="119">
        <v>1301019.8400000001</v>
      </c>
      <c r="L34" s="119">
        <v>660952.05000000005</v>
      </c>
      <c r="M34" s="119">
        <v>987300.77</v>
      </c>
      <c r="N34" s="122"/>
      <c r="O34" s="126"/>
      <c r="P34" s="152">
        <f>+D34+E34+F34+G34+H34+I34+J34+K34+L34+M34+N34+O34</f>
        <v>7043968.6399999987</v>
      </c>
      <c r="Q34" s="78"/>
    </row>
    <row r="35" spans="1:17" s="71" customFormat="1" ht="13.5" thickBot="1" x14ac:dyDescent="0.25">
      <c r="A35" s="93" t="s">
        <v>46</v>
      </c>
      <c r="B35" s="113">
        <f>B36+B37+B38+B39+B40+B41+B42</f>
        <v>2200000</v>
      </c>
      <c r="C35" s="144">
        <f>C36+C37+C38+C39+C40+C41+C42</f>
        <v>2200000</v>
      </c>
      <c r="D35" s="149">
        <f t="shared" ref="D35:P35" si="16">D36+D37+D38+D39+D40+D41+D42</f>
        <v>0</v>
      </c>
      <c r="E35" s="149">
        <f t="shared" ref="E35:M35" si="17">E36+E37+E38+E39+E40+E41+E42</f>
        <v>0</v>
      </c>
      <c r="F35" s="114">
        <f t="shared" si="17"/>
        <v>165631.48000000001</v>
      </c>
      <c r="G35" s="149">
        <f t="shared" si="17"/>
        <v>0</v>
      </c>
      <c r="H35" s="149">
        <f t="shared" si="17"/>
        <v>0</v>
      </c>
      <c r="I35" s="149">
        <f t="shared" si="17"/>
        <v>0</v>
      </c>
      <c r="J35" s="149">
        <f t="shared" si="17"/>
        <v>0</v>
      </c>
      <c r="K35" s="149">
        <f t="shared" si="17"/>
        <v>0</v>
      </c>
      <c r="L35" s="149">
        <f t="shared" si="17"/>
        <v>0</v>
      </c>
      <c r="M35" s="149">
        <f t="shared" si="17"/>
        <v>0</v>
      </c>
      <c r="N35" s="114">
        <f t="shared" si="16"/>
        <v>0</v>
      </c>
      <c r="O35" s="116">
        <f t="shared" si="16"/>
        <v>0</v>
      </c>
      <c r="P35" s="150">
        <f t="shared" si="16"/>
        <v>165631.48000000001</v>
      </c>
      <c r="Q35" s="80"/>
    </row>
    <row r="36" spans="1:17" s="71" customFormat="1" ht="12.75" x14ac:dyDescent="0.2">
      <c r="A36" s="91" t="s">
        <v>47</v>
      </c>
      <c r="B36" s="121">
        <v>2000000</v>
      </c>
      <c r="C36" s="174">
        <v>2000000</v>
      </c>
      <c r="D36" s="119" t="s">
        <v>112</v>
      </c>
      <c r="E36" s="119" t="s">
        <v>112</v>
      </c>
      <c r="F36" s="119" t="s">
        <v>112</v>
      </c>
      <c r="G36" s="119" t="s">
        <v>112</v>
      </c>
      <c r="H36" s="119" t="s">
        <v>112</v>
      </c>
      <c r="I36" s="119" t="s">
        <v>112</v>
      </c>
      <c r="J36" s="119" t="s">
        <v>112</v>
      </c>
      <c r="K36" s="119" t="s">
        <v>112</v>
      </c>
      <c r="L36" s="119" t="s">
        <v>112</v>
      </c>
      <c r="M36" s="119" t="s">
        <v>112</v>
      </c>
      <c r="N36" s="119"/>
      <c r="O36" s="118"/>
      <c r="P36" s="152">
        <f t="shared" si="6"/>
        <v>0</v>
      </c>
      <c r="Q36" s="78"/>
    </row>
    <row r="37" spans="1:17" s="71" customFormat="1" ht="12.75" x14ac:dyDescent="0.2">
      <c r="A37" s="91" t="s">
        <v>48</v>
      </c>
      <c r="B37" s="172" t="s">
        <v>112</v>
      </c>
      <c r="C37" s="120" t="s">
        <v>112</v>
      </c>
      <c r="D37" s="119" t="s">
        <v>112</v>
      </c>
      <c r="E37" s="119" t="s">
        <v>112</v>
      </c>
      <c r="F37" s="119" t="s">
        <v>112</v>
      </c>
      <c r="G37" s="119" t="s">
        <v>112</v>
      </c>
      <c r="H37" s="119" t="s">
        <v>112</v>
      </c>
      <c r="I37" s="119" t="s">
        <v>112</v>
      </c>
      <c r="J37" s="119" t="s">
        <v>112</v>
      </c>
      <c r="K37" s="119" t="s">
        <v>112</v>
      </c>
      <c r="L37" s="119" t="s">
        <v>112</v>
      </c>
      <c r="M37" s="119" t="s">
        <v>112</v>
      </c>
      <c r="N37" s="119"/>
      <c r="O37" s="118"/>
      <c r="P37" s="122" t="s">
        <v>112</v>
      </c>
      <c r="Q37" s="78"/>
    </row>
    <row r="38" spans="1:17" s="71" customFormat="1" ht="12.75" x14ac:dyDescent="0.2">
      <c r="A38" s="91" t="s">
        <v>49</v>
      </c>
      <c r="B38" s="121" t="s">
        <v>112</v>
      </c>
      <c r="C38" s="123" t="s">
        <v>112</v>
      </c>
      <c r="D38" s="119" t="s">
        <v>112</v>
      </c>
      <c r="E38" s="119" t="s">
        <v>112</v>
      </c>
      <c r="F38" s="119" t="s">
        <v>112</v>
      </c>
      <c r="G38" s="119" t="s">
        <v>112</v>
      </c>
      <c r="H38" s="119" t="s">
        <v>112</v>
      </c>
      <c r="I38" s="119" t="s">
        <v>112</v>
      </c>
      <c r="J38" s="119" t="s">
        <v>112</v>
      </c>
      <c r="K38" s="119" t="s">
        <v>112</v>
      </c>
      <c r="L38" s="119" t="s">
        <v>112</v>
      </c>
      <c r="M38" s="119" t="s">
        <v>112</v>
      </c>
      <c r="N38" s="119"/>
      <c r="O38" s="118"/>
      <c r="P38" s="122" t="s">
        <v>112</v>
      </c>
      <c r="Q38" s="78"/>
    </row>
    <row r="39" spans="1:17" s="71" customFormat="1" ht="12.75" x14ac:dyDescent="0.2">
      <c r="A39" s="91" t="s">
        <v>50</v>
      </c>
      <c r="B39" s="121" t="s">
        <v>112</v>
      </c>
      <c r="C39" s="123" t="s">
        <v>112</v>
      </c>
      <c r="D39" s="119" t="s">
        <v>112</v>
      </c>
      <c r="E39" s="119" t="s">
        <v>112</v>
      </c>
      <c r="F39" s="119" t="s">
        <v>112</v>
      </c>
      <c r="G39" s="119" t="s">
        <v>112</v>
      </c>
      <c r="H39" s="119" t="s">
        <v>112</v>
      </c>
      <c r="I39" s="119" t="s">
        <v>112</v>
      </c>
      <c r="J39" s="119" t="s">
        <v>112</v>
      </c>
      <c r="K39" s="119" t="s">
        <v>112</v>
      </c>
      <c r="L39" s="119" t="s">
        <v>112</v>
      </c>
      <c r="M39" s="119" t="s">
        <v>112</v>
      </c>
      <c r="N39" s="119"/>
      <c r="O39" s="118"/>
      <c r="P39" s="122" t="s">
        <v>112</v>
      </c>
      <c r="Q39" s="78"/>
    </row>
    <row r="40" spans="1:17" s="71" customFormat="1" ht="12.75" x14ac:dyDescent="0.2">
      <c r="A40" s="91" t="s">
        <v>51</v>
      </c>
      <c r="B40" s="121" t="s">
        <v>112</v>
      </c>
      <c r="C40" s="123" t="s">
        <v>112</v>
      </c>
      <c r="D40" s="119" t="s">
        <v>112</v>
      </c>
      <c r="E40" s="119" t="s">
        <v>112</v>
      </c>
      <c r="F40" s="119" t="s">
        <v>112</v>
      </c>
      <c r="G40" s="119" t="s">
        <v>112</v>
      </c>
      <c r="H40" s="119" t="s">
        <v>112</v>
      </c>
      <c r="I40" s="119" t="s">
        <v>112</v>
      </c>
      <c r="J40" s="119" t="s">
        <v>112</v>
      </c>
      <c r="K40" s="119" t="s">
        <v>112</v>
      </c>
      <c r="L40" s="119" t="s">
        <v>112</v>
      </c>
      <c r="M40" s="119" t="s">
        <v>112</v>
      </c>
      <c r="N40" s="119"/>
      <c r="O40" s="118"/>
      <c r="P40" s="122" t="s">
        <v>112</v>
      </c>
      <c r="Q40" s="78"/>
    </row>
    <row r="41" spans="1:17" s="71" customFormat="1" ht="12.75" x14ac:dyDescent="0.2">
      <c r="A41" s="91" t="s">
        <v>52</v>
      </c>
      <c r="B41" s="127">
        <v>200000</v>
      </c>
      <c r="C41" s="123">
        <v>200000</v>
      </c>
      <c r="D41" s="119" t="s">
        <v>112</v>
      </c>
      <c r="E41" s="119" t="s">
        <v>112</v>
      </c>
      <c r="F41" s="119">
        <v>165631.48000000001</v>
      </c>
      <c r="G41" s="119" t="s">
        <v>112</v>
      </c>
      <c r="H41" s="119" t="s">
        <v>112</v>
      </c>
      <c r="I41" s="119" t="s">
        <v>112</v>
      </c>
      <c r="J41" s="119" t="s">
        <v>112</v>
      </c>
      <c r="K41" s="119" t="s">
        <v>112</v>
      </c>
      <c r="L41" s="119" t="s">
        <v>112</v>
      </c>
      <c r="M41" s="119" t="s">
        <v>112</v>
      </c>
      <c r="N41" s="119"/>
      <c r="O41" s="118"/>
      <c r="P41" s="152">
        <f t="shared" si="6"/>
        <v>165631.48000000001</v>
      </c>
      <c r="Q41" s="78"/>
    </row>
    <row r="42" spans="1:17" s="71" customFormat="1" ht="13.5" thickBot="1" x14ac:dyDescent="0.25">
      <c r="A42" s="91" t="s">
        <v>53</v>
      </c>
      <c r="B42" s="121" t="s">
        <v>112</v>
      </c>
      <c r="C42" s="167" t="s">
        <v>112</v>
      </c>
      <c r="D42" s="119" t="s">
        <v>112</v>
      </c>
      <c r="E42" s="119" t="s">
        <v>112</v>
      </c>
      <c r="F42" s="119" t="s">
        <v>112</v>
      </c>
      <c r="G42" s="119" t="s">
        <v>112</v>
      </c>
      <c r="H42" s="119" t="s">
        <v>112</v>
      </c>
      <c r="I42" s="119" t="s">
        <v>112</v>
      </c>
      <c r="J42" s="119" t="s">
        <v>112</v>
      </c>
      <c r="K42" s="119" t="s">
        <v>112</v>
      </c>
      <c r="L42" s="119" t="s">
        <v>112</v>
      </c>
      <c r="M42" s="119" t="s">
        <v>112</v>
      </c>
      <c r="N42" s="119"/>
      <c r="O42" s="118"/>
      <c r="P42" s="122" t="s">
        <v>112</v>
      </c>
      <c r="Q42" s="78"/>
    </row>
    <row r="43" spans="1:17" s="71" customFormat="1" ht="13.5" thickBot="1" x14ac:dyDescent="0.25">
      <c r="A43" s="93" t="s">
        <v>54</v>
      </c>
      <c r="B43" s="140">
        <f>B44+B45+B46+B47+B48+B49+B50</f>
        <v>0</v>
      </c>
      <c r="C43" s="144">
        <f>C44+C45+C46+C47+C48+C49+C50</f>
        <v>0</v>
      </c>
      <c r="D43" s="149">
        <f t="shared" ref="D43:P43" si="18">D44+D45+D46+D47+D48+D49+D50</f>
        <v>0</v>
      </c>
      <c r="E43" s="149">
        <f>E44+E45+E46+E47+E48+E49+E50</f>
        <v>0</v>
      </c>
      <c r="F43" s="149">
        <f>F44+F45+F46+F47+F48+F49+F50</f>
        <v>0</v>
      </c>
      <c r="G43" s="149">
        <f>G44+G45+G46+G47+G48+G49+G50</f>
        <v>0</v>
      </c>
      <c r="H43" s="149">
        <f>H44+H45+H46+H47+H48+H49+H50</f>
        <v>0</v>
      </c>
      <c r="I43" s="149">
        <f>I44+I45+I46+I47+I48+I49+I50</f>
        <v>0</v>
      </c>
      <c r="J43" s="149">
        <f t="shared" ref="J43:M43" si="19">J44+J45+J46+J47+J48+J49+J50</f>
        <v>0</v>
      </c>
      <c r="K43" s="149">
        <f t="shared" si="19"/>
        <v>0</v>
      </c>
      <c r="L43" s="149">
        <f t="shared" si="19"/>
        <v>0</v>
      </c>
      <c r="M43" s="149">
        <f t="shared" si="19"/>
        <v>0</v>
      </c>
      <c r="N43" s="114">
        <f t="shared" si="18"/>
        <v>0</v>
      </c>
      <c r="O43" s="116">
        <f t="shared" si="18"/>
        <v>0</v>
      </c>
      <c r="P43" s="150">
        <f t="shared" si="18"/>
        <v>0</v>
      </c>
      <c r="Q43" s="80"/>
    </row>
    <row r="44" spans="1:17" s="71" customFormat="1" ht="19.5" customHeight="1" x14ac:dyDescent="0.2">
      <c r="A44" s="91" t="s">
        <v>55</v>
      </c>
      <c r="B44" s="121" t="s">
        <v>112</v>
      </c>
      <c r="C44" s="166" t="s">
        <v>112</v>
      </c>
      <c r="D44" s="119" t="s">
        <v>112</v>
      </c>
      <c r="E44" s="119" t="s">
        <v>112</v>
      </c>
      <c r="F44" s="119" t="s">
        <v>112</v>
      </c>
      <c r="G44" s="119" t="s">
        <v>112</v>
      </c>
      <c r="H44" s="119" t="s">
        <v>112</v>
      </c>
      <c r="I44" s="119" t="s">
        <v>112</v>
      </c>
      <c r="J44" s="119" t="s">
        <v>112</v>
      </c>
      <c r="K44" s="119" t="s">
        <v>112</v>
      </c>
      <c r="L44" s="119" t="s">
        <v>112</v>
      </c>
      <c r="M44" s="119" t="s">
        <v>112</v>
      </c>
      <c r="N44" s="119"/>
      <c r="O44" s="118"/>
      <c r="P44" s="122" t="s">
        <v>112</v>
      </c>
      <c r="Q44" s="78"/>
    </row>
    <row r="45" spans="1:17" s="71" customFormat="1" ht="12.75" x14ac:dyDescent="0.2">
      <c r="A45" s="91" t="s">
        <v>56</v>
      </c>
      <c r="B45" s="121" t="s">
        <v>112</v>
      </c>
      <c r="C45" s="123" t="s">
        <v>112</v>
      </c>
      <c r="D45" s="119" t="s">
        <v>112</v>
      </c>
      <c r="E45" s="119" t="s">
        <v>112</v>
      </c>
      <c r="F45" s="119" t="s">
        <v>112</v>
      </c>
      <c r="G45" s="119" t="s">
        <v>112</v>
      </c>
      <c r="H45" s="119" t="s">
        <v>112</v>
      </c>
      <c r="I45" s="119" t="s">
        <v>112</v>
      </c>
      <c r="J45" s="119" t="s">
        <v>112</v>
      </c>
      <c r="K45" s="119" t="s">
        <v>112</v>
      </c>
      <c r="L45" s="119" t="s">
        <v>112</v>
      </c>
      <c r="M45" s="119" t="s">
        <v>112</v>
      </c>
      <c r="N45" s="119"/>
      <c r="O45" s="118"/>
      <c r="P45" s="122" t="s">
        <v>112</v>
      </c>
      <c r="Q45" s="78"/>
    </row>
    <row r="46" spans="1:17" s="71" customFormat="1" ht="12.75" x14ac:dyDescent="0.2">
      <c r="A46" s="91" t="s">
        <v>57</v>
      </c>
      <c r="B46" s="121" t="s">
        <v>112</v>
      </c>
      <c r="C46" s="123" t="s">
        <v>112</v>
      </c>
      <c r="D46" s="119" t="s">
        <v>112</v>
      </c>
      <c r="E46" s="119" t="s">
        <v>112</v>
      </c>
      <c r="F46" s="119" t="s">
        <v>112</v>
      </c>
      <c r="G46" s="119" t="s">
        <v>112</v>
      </c>
      <c r="H46" s="119" t="s">
        <v>112</v>
      </c>
      <c r="I46" s="119" t="s">
        <v>112</v>
      </c>
      <c r="J46" s="119" t="s">
        <v>112</v>
      </c>
      <c r="K46" s="119" t="s">
        <v>112</v>
      </c>
      <c r="L46" s="119" t="s">
        <v>112</v>
      </c>
      <c r="M46" s="119" t="s">
        <v>112</v>
      </c>
      <c r="N46" s="119"/>
      <c r="O46" s="118"/>
      <c r="P46" s="122" t="s">
        <v>112</v>
      </c>
      <c r="Q46" s="78"/>
    </row>
    <row r="47" spans="1:17" s="71" customFormat="1" ht="12.75" x14ac:dyDescent="0.2">
      <c r="A47" s="91" t="s">
        <v>58</v>
      </c>
      <c r="B47" s="121" t="s">
        <v>112</v>
      </c>
      <c r="C47" s="123" t="s">
        <v>112</v>
      </c>
      <c r="D47" s="119" t="s">
        <v>112</v>
      </c>
      <c r="E47" s="119" t="s">
        <v>112</v>
      </c>
      <c r="F47" s="119" t="s">
        <v>112</v>
      </c>
      <c r="G47" s="119" t="s">
        <v>112</v>
      </c>
      <c r="H47" s="119" t="s">
        <v>112</v>
      </c>
      <c r="I47" s="119" t="s">
        <v>112</v>
      </c>
      <c r="J47" s="119" t="s">
        <v>112</v>
      </c>
      <c r="K47" s="119" t="s">
        <v>112</v>
      </c>
      <c r="L47" s="119" t="s">
        <v>112</v>
      </c>
      <c r="M47" s="119" t="s">
        <v>112</v>
      </c>
      <c r="N47" s="119"/>
      <c r="O47" s="118"/>
      <c r="P47" s="122" t="s">
        <v>112</v>
      </c>
      <c r="Q47" s="78"/>
    </row>
    <row r="48" spans="1:17" s="71" customFormat="1" ht="12.75" x14ac:dyDescent="0.2">
      <c r="A48" s="91" t="s">
        <v>59</v>
      </c>
      <c r="B48" s="121" t="s">
        <v>112</v>
      </c>
      <c r="C48" s="123" t="s">
        <v>112</v>
      </c>
      <c r="D48" s="119" t="s">
        <v>112</v>
      </c>
      <c r="E48" s="119" t="s">
        <v>112</v>
      </c>
      <c r="F48" s="119" t="s">
        <v>112</v>
      </c>
      <c r="G48" s="119" t="s">
        <v>112</v>
      </c>
      <c r="H48" s="119" t="s">
        <v>112</v>
      </c>
      <c r="I48" s="119" t="s">
        <v>112</v>
      </c>
      <c r="J48" s="119" t="s">
        <v>112</v>
      </c>
      <c r="K48" s="119" t="s">
        <v>112</v>
      </c>
      <c r="L48" s="119" t="s">
        <v>112</v>
      </c>
      <c r="M48" s="119" t="s">
        <v>112</v>
      </c>
      <c r="N48" s="119"/>
      <c r="O48" s="118"/>
      <c r="P48" s="128" t="s">
        <v>112</v>
      </c>
      <c r="Q48" s="78"/>
    </row>
    <row r="49" spans="1:18" s="71" customFormat="1" ht="20.25" customHeight="1" x14ac:dyDescent="0.2">
      <c r="A49" s="91" t="s">
        <v>60</v>
      </c>
      <c r="B49" s="121" t="s">
        <v>112</v>
      </c>
      <c r="C49" s="123" t="s">
        <v>112</v>
      </c>
      <c r="D49" s="119" t="s">
        <v>112</v>
      </c>
      <c r="E49" s="119" t="s">
        <v>112</v>
      </c>
      <c r="F49" s="119" t="s">
        <v>112</v>
      </c>
      <c r="G49" s="119" t="s">
        <v>112</v>
      </c>
      <c r="H49" s="119" t="s">
        <v>112</v>
      </c>
      <c r="I49" s="119" t="s">
        <v>112</v>
      </c>
      <c r="J49" s="119" t="s">
        <v>112</v>
      </c>
      <c r="K49" s="119" t="s">
        <v>112</v>
      </c>
      <c r="L49" s="119" t="s">
        <v>112</v>
      </c>
      <c r="M49" s="119" t="s">
        <v>112</v>
      </c>
      <c r="N49" s="119"/>
      <c r="O49" s="118"/>
      <c r="P49" s="122" t="s">
        <v>112</v>
      </c>
      <c r="Q49" s="78"/>
    </row>
    <row r="50" spans="1:18" s="71" customFormat="1" ht="21" customHeight="1" thickBot="1" x14ac:dyDescent="0.25">
      <c r="A50" s="97" t="s">
        <v>61</v>
      </c>
      <c r="B50" s="139" t="s">
        <v>112</v>
      </c>
      <c r="C50" s="167" t="s">
        <v>112</v>
      </c>
      <c r="D50" s="129" t="s">
        <v>112</v>
      </c>
      <c r="E50" s="129" t="s">
        <v>112</v>
      </c>
      <c r="F50" s="129" t="s">
        <v>112</v>
      </c>
      <c r="G50" s="129" t="s">
        <v>112</v>
      </c>
      <c r="H50" s="129" t="s">
        <v>112</v>
      </c>
      <c r="I50" s="129" t="s">
        <v>112</v>
      </c>
      <c r="J50" s="129" t="s">
        <v>112</v>
      </c>
      <c r="K50" s="129" t="s">
        <v>112</v>
      </c>
      <c r="L50" s="129" t="s">
        <v>112</v>
      </c>
      <c r="M50" s="129" t="s">
        <v>112</v>
      </c>
      <c r="N50" s="129"/>
      <c r="O50" s="130"/>
      <c r="P50" s="131" t="s">
        <v>112</v>
      </c>
      <c r="Q50" s="78"/>
    </row>
    <row r="51" spans="1:18" s="71" customFormat="1" ht="29.25" customHeight="1" thickBot="1" x14ac:dyDescent="0.25">
      <c r="A51" s="93" t="s">
        <v>62</v>
      </c>
      <c r="B51" s="141">
        <f>B52+B53+B54+B55+B56+B57+B58+B59+B60</f>
        <v>78087096</v>
      </c>
      <c r="C51" s="144">
        <f>C52+C53+C54+C55+C56+C57+C58+C59+C60</f>
        <v>78087096</v>
      </c>
      <c r="D51" s="149">
        <f t="shared" ref="D51:P51" si="20">D52+D53+D54+D55+D56+D57+D58+D59+D60</f>
        <v>0</v>
      </c>
      <c r="E51" s="149">
        <f>E52+E53+E54+E55+E56+E57+E58+E59+E60</f>
        <v>7623232.5900000008</v>
      </c>
      <c r="F51" s="114">
        <f>F52+F53+F54+F55+F56+F57+F58+F59+F60</f>
        <v>4400608.5100000007</v>
      </c>
      <c r="G51" s="114">
        <f>G52+G53+G54+G55+G56+G57+G58+G59+G60</f>
        <v>1268320.94</v>
      </c>
      <c r="H51" s="114">
        <f>H52+H53+H54+H55+H56+H57+H58+H59+H60</f>
        <v>1156995.6600000001</v>
      </c>
      <c r="I51" s="114">
        <f>I52+I53+I54+I55+I56+I57+I58+I59+I60</f>
        <v>1940508.55</v>
      </c>
      <c r="J51" s="114">
        <f t="shared" si="20"/>
        <v>5114603.3499999996</v>
      </c>
      <c r="K51" s="114">
        <f t="shared" ref="K51:L51" si="21">K52+K53+K54+K55+K56+K57+K58+K59+K60</f>
        <v>6003963.8700000001</v>
      </c>
      <c r="L51" s="114">
        <f t="shared" si="21"/>
        <v>968735.17999999993</v>
      </c>
      <c r="M51" s="114">
        <f t="shared" ref="M51" si="22">M52+M53+M54+M55+M56+M57+M58+M59+M60</f>
        <v>1109946.1300000001</v>
      </c>
      <c r="N51" s="114">
        <f t="shared" si="20"/>
        <v>0</v>
      </c>
      <c r="O51" s="116">
        <f t="shared" si="20"/>
        <v>0</v>
      </c>
      <c r="P51" s="150">
        <f t="shared" si="20"/>
        <v>29586914.779999997</v>
      </c>
      <c r="Q51" s="80"/>
    </row>
    <row r="52" spans="1:18" s="71" customFormat="1" ht="12.75" x14ac:dyDescent="0.2">
      <c r="A52" s="91" t="s">
        <v>63</v>
      </c>
      <c r="B52" s="168">
        <v>71103396</v>
      </c>
      <c r="C52" s="125">
        <v>71103396</v>
      </c>
      <c r="D52" s="119" t="s">
        <v>112</v>
      </c>
      <c r="E52" s="119">
        <v>6636865.8700000001</v>
      </c>
      <c r="F52" s="119">
        <v>4299978.1100000003</v>
      </c>
      <c r="G52" s="119">
        <v>455770.16</v>
      </c>
      <c r="H52" s="119">
        <v>629885.65</v>
      </c>
      <c r="I52" s="119">
        <v>1683575.35</v>
      </c>
      <c r="J52" s="119">
        <v>3945129.09</v>
      </c>
      <c r="K52" s="119">
        <v>4600853.42</v>
      </c>
      <c r="L52" s="119">
        <v>811257.55</v>
      </c>
      <c r="M52" s="119">
        <v>957572.79</v>
      </c>
      <c r="N52" s="119"/>
      <c r="O52" s="118"/>
      <c r="P52" s="152">
        <f t="shared" si="6"/>
        <v>24020887.989999998</v>
      </c>
      <c r="Q52" s="78"/>
      <c r="R52" s="71" t="s">
        <v>111</v>
      </c>
    </row>
    <row r="53" spans="1:18" s="71" customFormat="1" ht="12" customHeight="1" x14ac:dyDescent="0.2">
      <c r="A53" s="91" t="s">
        <v>110</v>
      </c>
      <c r="B53" s="119">
        <v>925000</v>
      </c>
      <c r="C53" s="118">
        <v>925000</v>
      </c>
      <c r="D53" s="119" t="s">
        <v>112</v>
      </c>
      <c r="E53" s="119" t="s">
        <v>112</v>
      </c>
      <c r="F53" s="119">
        <v>100630.39999999999</v>
      </c>
      <c r="G53" s="119" t="s">
        <v>112</v>
      </c>
      <c r="H53" s="119">
        <v>326860</v>
      </c>
      <c r="I53" s="119">
        <v>253110</v>
      </c>
      <c r="J53" s="119">
        <v>706796.26</v>
      </c>
      <c r="K53" s="119">
        <v>27140</v>
      </c>
      <c r="L53" s="119">
        <v>70375.929999999993</v>
      </c>
      <c r="M53" s="119" t="s">
        <v>112</v>
      </c>
      <c r="N53" s="119"/>
      <c r="O53" s="118"/>
      <c r="P53" s="152">
        <f t="shared" si="6"/>
        <v>1484912.59</v>
      </c>
      <c r="Q53" s="78"/>
    </row>
    <row r="54" spans="1:18" s="71" customFormat="1" ht="12.75" x14ac:dyDescent="0.2">
      <c r="A54" s="91" t="s">
        <v>65</v>
      </c>
      <c r="B54" s="119">
        <v>10000</v>
      </c>
      <c r="C54" s="118">
        <v>10000</v>
      </c>
      <c r="D54" s="119" t="s">
        <v>112</v>
      </c>
      <c r="E54" s="119" t="s">
        <v>112</v>
      </c>
      <c r="F54" s="119" t="s">
        <v>112</v>
      </c>
      <c r="G54" s="119" t="s">
        <v>112</v>
      </c>
      <c r="H54" s="119" t="s">
        <v>112</v>
      </c>
      <c r="I54" s="119" t="s">
        <v>112</v>
      </c>
      <c r="J54" s="119" t="s">
        <v>112</v>
      </c>
      <c r="K54" s="119" t="s">
        <v>112</v>
      </c>
      <c r="L54" s="119" t="s">
        <v>112</v>
      </c>
      <c r="M54" s="119" t="s">
        <v>112</v>
      </c>
      <c r="N54" s="119"/>
      <c r="O54" s="118"/>
      <c r="P54" s="122" t="s">
        <v>112</v>
      </c>
      <c r="Q54" s="78"/>
    </row>
    <row r="55" spans="1:18" s="71" customFormat="1" ht="12.75" x14ac:dyDescent="0.2">
      <c r="A55" s="91" t="s">
        <v>66</v>
      </c>
      <c r="B55" s="119">
        <v>5032000</v>
      </c>
      <c r="C55" s="118">
        <v>5032000</v>
      </c>
      <c r="D55" s="119" t="s">
        <v>112</v>
      </c>
      <c r="E55" s="119" t="s">
        <v>112</v>
      </c>
      <c r="F55" s="119" t="s">
        <v>112</v>
      </c>
      <c r="G55" s="119" t="s">
        <v>112</v>
      </c>
      <c r="H55" s="119" t="s">
        <v>112</v>
      </c>
      <c r="I55" s="119" t="s">
        <v>112</v>
      </c>
      <c r="J55" s="119" t="s">
        <v>112</v>
      </c>
      <c r="K55" s="119" t="s">
        <v>112</v>
      </c>
      <c r="L55" s="119" t="s">
        <v>112</v>
      </c>
      <c r="M55" s="119" t="s">
        <v>112</v>
      </c>
      <c r="N55" s="119"/>
      <c r="O55" s="118"/>
      <c r="P55" s="152">
        <f t="shared" si="6"/>
        <v>0</v>
      </c>
      <c r="Q55" s="78"/>
    </row>
    <row r="56" spans="1:18" s="71" customFormat="1" ht="20.25" customHeight="1" x14ac:dyDescent="0.2">
      <c r="A56" s="91" t="s">
        <v>67</v>
      </c>
      <c r="B56" s="119">
        <v>956900</v>
      </c>
      <c r="C56" s="118">
        <v>956900</v>
      </c>
      <c r="D56" s="119" t="s">
        <v>112</v>
      </c>
      <c r="E56" s="119">
        <v>920.4</v>
      </c>
      <c r="F56" s="119" t="s">
        <v>112</v>
      </c>
      <c r="G56" s="119" t="s">
        <v>112</v>
      </c>
      <c r="H56" s="119">
        <v>200250.01</v>
      </c>
      <c r="I56" s="119">
        <v>3823.2</v>
      </c>
      <c r="J56" s="119">
        <v>462678</v>
      </c>
      <c r="K56" s="119">
        <v>1375970.45</v>
      </c>
      <c r="L56" s="119">
        <v>87101.7</v>
      </c>
      <c r="M56" s="119">
        <v>25590.6</v>
      </c>
      <c r="N56" s="119"/>
      <c r="O56" s="118"/>
      <c r="P56" s="152">
        <f t="shared" si="6"/>
        <v>2156334.3600000003</v>
      </c>
      <c r="Q56" s="78"/>
    </row>
    <row r="57" spans="1:18" s="71" customFormat="1" ht="12.75" x14ac:dyDescent="0.2">
      <c r="A57" s="91" t="s">
        <v>68</v>
      </c>
      <c r="B57" s="122">
        <v>19200</v>
      </c>
      <c r="C57" s="126">
        <v>19200</v>
      </c>
      <c r="D57" s="119" t="s">
        <v>112</v>
      </c>
      <c r="E57" s="119">
        <v>985446.32</v>
      </c>
      <c r="F57" s="119" t="s">
        <v>112</v>
      </c>
      <c r="G57" s="119">
        <v>812550.78</v>
      </c>
      <c r="H57" s="119" t="s">
        <v>112</v>
      </c>
      <c r="I57" s="119" t="s">
        <v>112</v>
      </c>
      <c r="J57" s="119" t="s">
        <v>112</v>
      </c>
      <c r="K57" s="119" t="s">
        <v>112</v>
      </c>
      <c r="L57" s="119" t="s">
        <v>112</v>
      </c>
      <c r="M57" s="119">
        <v>126782.74</v>
      </c>
      <c r="N57" s="119"/>
      <c r="O57" s="118"/>
      <c r="P57" s="152">
        <f t="shared" si="6"/>
        <v>1924779.84</v>
      </c>
      <c r="Q57" s="78"/>
    </row>
    <row r="58" spans="1:18" s="71" customFormat="1" ht="12.75" x14ac:dyDescent="0.2">
      <c r="A58" s="91" t="s">
        <v>69</v>
      </c>
      <c r="B58" s="119">
        <v>40000</v>
      </c>
      <c r="C58" s="118">
        <v>40000</v>
      </c>
      <c r="D58" s="119" t="s">
        <v>112</v>
      </c>
      <c r="E58" s="119" t="s">
        <v>112</v>
      </c>
      <c r="F58" s="119" t="s">
        <v>112</v>
      </c>
      <c r="G58" s="119" t="s">
        <v>112</v>
      </c>
      <c r="H58" s="119" t="s">
        <v>112</v>
      </c>
      <c r="I58" s="119" t="s">
        <v>112</v>
      </c>
      <c r="J58" s="119" t="s">
        <v>112</v>
      </c>
      <c r="K58" s="119" t="s">
        <v>112</v>
      </c>
      <c r="L58" s="119" t="s">
        <v>112</v>
      </c>
      <c r="M58" s="119" t="s">
        <v>112</v>
      </c>
      <c r="N58" s="119"/>
      <c r="O58" s="118"/>
      <c r="P58" s="122" t="s">
        <v>112</v>
      </c>
      <c r="Q58" s="78"/>
    </row>
    <row r="59" spans="1:18" s="71" customFormat="1" ht="12.75" x14ac:dyDescent="0.2">
      <c r="A59" s="91" t="s">
        <v>70</v>
      </c>
      <c r="B59" s="27" t="s">
        <v>112</v>
      </c>
      <c r="C59" s="121" t="s">
        <v>112</v>
      </c>
      <c r="D59" s="119" t="s">
        <v>112</v>
      </c>
      <c r="E59" s="119" t="s">
        <v>112</v>
      </c>
      <c r="F59" s="119" t="s">
        <v>112</v>
      </c>
      <c r="G59" s="119" t="s">
        <v>112</v>
      </c>
      <c r="H59" s="119" t="s">
        <v>112</v>
      </c>
      <c r="I59" s="119" t="s">
        <v>112</v>
      </c>
      <c r="J59" s="119" t="s">
        <v>112</v>
      </c>
      <c r="K59" s="119" t="s">
        <v>112</v>
      </c>
      <c r="L59" s="119" t="s">
        <v>112</v>
      </c>
      <c r="M59" s="119" t="s">
        <v>112</v>
      </c>
      <c r="N59" s="119"/>
      <c r="O59" s="118"/>
      <c r="P59" s="122" t="s">
        <v>112</v>
      </c>
      <c r="Q59" s="78"/>
    </row>
    <row r="60" spans="1:18" s="71" customFormat="1" ht="13.5" thickBot="1" x14ac:dyDescent="0.25">
      <c r="A60" s="91" t="s">
        <v>71</v>
      </c>
      <c r="B60" s="169">
        <v>600</v>
      </c>
      <c r="C60" s="121">
        <v>600</v>
      </c>
      <c r="D60" s="119" t="s">
        <v>112</v>
      </c>
      <c r="E60" s="119" t="s">
        <v>112</v>
      </c>
      <c r="F60" s="119" t="s">
        <v>112</v>
      </c>
      <c r="G60" s="119" t="s">
        <v>112</v>
      </c>
      <c r="H60" s="119" t="s">
        <v>112</v>
      </c>
      <c r="I60" s="119" t="s">
        <v>112</v>
      </c>
      <c r="J60" s="119" t="s">
        <v>112</v>
      </c>
      <c r="K60" s="119" t="s">
        <v>112</v>
      </c>
      <c r="L60" s="119" t="s">
        <v>112</v>
      </c>
      <c r="M60" s="119" t="s">
        <v>112</v>
      </c>
      <c r="N60" s="119"/>
      <c r="O60" s="118"/>
      <c r="P60" s="122" t="s">
        <v>112</v>
      </c>
      <c r="Q60" s="78"/>
    </row>
    <row r="61" spans="1:18" s="71" customFormat="1" ht="13.5" thickBot="1" x14ac:dyDescent="0.25">
      <c r="A61" s="93" t="s">
        <v>72</v>
      </c>
      <c r="B61" s="141">
        <f>B62+B63+B64+B65</f>
        <v>0</v>
      </c>
      <c r="C61" s="141">
        <f>C62+C63+C64+C65</f>
        <v>0</v>
      </c>
      <c r="D61" s="149">
        <f t="shared" ref="D61" si="23">D62+D63+D64+D65</f>
        <v>0</v>
      </c>
      <c r="E61" s="149">
        <f>E62+E63+E64+E65</f>
        <v>0</v>
      </c>
      <c r="F61" s="149">
        <f>F62+F63+F64+F65</f>
        <v>0</v>
      </c>
      <c r="G61" s="149">
        <f t="shared" ref="G61:M61" si="24">G62+G63+G64+G65+G66+G67+G68</f>
        <v>0</v>
      </c>
      <c r="H61" s="149">
        <f t="shared" si="24"/>
        <v>0</v>
      </c>
      <c r="I61" s="149">
        <f t="shared" si="24"/>
        <v>0</v>
      </c>
      <c r="J61" s="149">
        <f t="shared" si="24"/>
        <v>0</v>
      </c>
      <c r="K61" s="149">
        <f t="shared" si="24"/>
        <v>0</v>
      </c>
      <c r="L61" s="149">
        <f t="shared" si="24"/>
        <v>0</v>
      </c>
      <c r="M61" s="149">
        <f t="shared" si="24"/>
        <v>0</v>
      </c>
      <c r="N61" s="114">
        <f t="shared" ref="N61" si="25">N62+N63+N64+N65</f>
        <v>0</v>
      </c>
      <c r="O61" s="116">
        <f t="shared" ref="O61" si="26">O62+O63+O64+O65</f>
        <v>0</v>
      </c>
      <c r="P61" s="150">
        <f t="shared" ref="P61" si="27">P62+P63+P64+P65</f>
        <v>0</v>
      </c>
      <c r="Q61" s="80"/>
    </row>
    <row r="62" spans="1:18" s="71" customFormat="1" ht="12.75" x14ac:dyDescent="0.2">
      <c r="A62" s="91" t="s">
        <v>73</v>
      </c>
      <c r="B62" s="121" t="s">
        <v>112</v>
      </c>
      <c r="C62" s="123" t="s">
        <v>112</v>
      </c>
      <c r="D62" s="119" t="s">
        <v>112</v>
      </c>
      <c r="E62" s="119" t="s">
        <v>112</v>
      </c>
      <c r="F62" s="119" t="s">
        <v>112</v>
      </c>
      <c r="G62" s="119" t="s">
        <v>112</v>
      </c>
      <c r="H62" s="119" t="s">
        <v>112</v>
      </c>
      <c r="I62" s="119" t="s">
        <v>112</v>
      </c>
      <c r="J62" s="119" t="s">
        <v>112</v>
      </c>
      <c r="K62" s="119" t="s">
        <v>112</v>
      </c>
      <c r="L62" s="119" t="s">
        <v>112</v>
      </c>
      <c r="M62" s="119" t="s">
        <v>112</v>
      </c>
      <c r="N62" s="119"/>
      <c r="O62" s="118"/>
      <c r="P62" s="122" t="s">
        <v>112</v>
      </c>
      <c r="Q62" s="78"/>
    </row>
    <row r="63" spans="1:18" s="71" customFormat="1" ht="12.75" x14ac:dyDescent="0.2">
      <c r="A63" s="91" t="s">
        <v>74</v>
      </c>
      <c r="B63" s="121" t="s">
        <v>112</v>
      </c>
      <c r="C63" s="123" t="s">
        <v>112</v>
      </c>
      <c r="D63" s="119" t="s">
        <v>112</v>
      </c>
      <c r="E63" s="119" t="s">
        <v>112</v>
      </c>
      <c r="F63" s="119" t="s">
        <v>112</v>
      </c>
      <c r="G63" s="119" t="s">
        <v>112</v>
      </c>
      <c r="H63" s="119" t="s">
        <v>112</v>
      </c>
      <c r="I63" s="119" t="s">
        <v>112</v>
      </c>
      <c r="J63" s="119" t="s">
        <v>112</v>
      </c>
      <c r="K63" s="119" t="s">
        <v>112</v>
      </c>
      <c r="L63" s="119" t="s">
        <v>112</v>
      </c>
      <c r="M63" s="119" t="s">
        <v>112</v>
      </c>
      <c r="N63" s="119"/>
      <c r="O63" s="118"/>
      <c r="P63" s="122" t="s">
        <v>112</v>
      </c>
      <c r="Q63" s="78"/>
    </row>
    <row r="64" spans="1:18" s="71" customFormat="1" ht="22.5" customHeight="1" x14ac:dyDescent="0.2">
      <c r="A64" s="91" t="s">
        <v>75</v>
      </c>
      <c r="B64" s="121" t="s">
        <v>112</v>
      </c>
      <c r="C64" s="123" t="s">
        <v>112</v>
      </c>
      <c r="D64" s="119" t="s">
        <v>112</v>
      </c>
      <c r="E64" s="119" t="s">
        <v>112</v>
      </c>
      <c r="F64" s="119" t="s">
        <v>112</v>
      </c>
      <c r="G64" s="119" t="s">
        <v>112</v>
      </c>
      <c r="H64" s="119" t="s">
        <v>112</v>
      </c>
      <c r="I64" s="119" t="s">
        <v>112</v>
      </c>
      <c r="J64" s="119" t="s">
        <v>112</v>
      </c>
      <c r="K64" s="119" t="s">
        <v>112</v>
      </c>
      <c r="L64" s="119" t="s">
        <v>112</v>
      </c>
      <c r="M64" s="119" t="s">
        <v>112</v>
      </c>
      <c r="N64" s="119"/>
      <c r="O64" s="118"/>
      <c r="P64" s="122" t="s">
        <v>112</v>
      </c>
      <c r="Q64" s="78"/>
    </row>
    <row r="65" spans="1:18" s="71" customFormat="1" ht="23.25" thickBot="1" x14ac:dyDescent="0.25">
      <c r="A65" s="91" t="s">
        <v>76</v>
      </c>
      <c r="B65" s="121" t="s">
        <v>112</v>
      </c>
      <c r="C65" s="123" t="s">
        <v>112</v>
      </c>
      <c r="D65" s="119" t="s">
        <v>112</v>
      </c>
      <c r="E65" s="119" t="s">
        <v>112</v>
      </c>
      <c r="F65" s="119" t="s">
        <v>112</v>
      </c>
      <c r="G65" s="119" t="s">
        <v>112</v>
      </c>
      <c r="H65" s="119" t="s">
        <v>112</v>
      </c>
      <c r="I65" s="119" t="s">
        <v>112</v>
      </c>
      <c r="J65" s="119" t="s">
        <v>112</v>
      </c>
      <c r="K65" s="119" t="s">
        <v>112</v>
      </c>
      <c r="L65" s="119" t="s">
        <v>112</v>
      </c>
      <c r="M65" s="119" t="s">
        <v>112</v>
      </c>
      <c r="N65" s="119"/>
      <c r="O65" s="118"/>
      <c r="P65" s="122" t="s">
        <v>112</v>
      </c>
      <c r="Q65" s="78"/>
    </row>
    <row r="66" spans="1:18" s="71" customFormat="1" ht="13.5" thickBot="1" x14ac:dyDescent="0.25">
      <c r="A66" s="93" t="s">
        <v>77</v>
      </c>
      <c r="B66" s="141">
        <f>B67+B68</f>
        <v>0</v>
      </c>
      <c r="C66" s="145">
        <f>C67+C68</f>
        <v>0</v>
      </c>
      <c r="D66" s="149">
        <f t="shared" ref="D66:P66" si="28">D67+D68</f>
        <v>0</v>
      </c>
      <c r="E66" s="149">
        <f t="shared" ref="E66:K66" si="29">E67+E68</f>
        <v>0</v>
      </c>
      <c r="F66" s="149">
        <f t="shared" si="29"/>
        <v>0</v>
      </c>
      <c r="G66" s="149">
        <f t="shared" si="29"/>
        <v>0</v>
      </c>
      <c r="H66" s="149">
        <f t="shared" si="29"/>
        <v>0</v>
      </c>
      <c r="I66" s="149">
        <f t="shared" si="29"/>
        <v>0</v>
      </c>
      <c r="J66" s="149">
        <f t="shared" si="29"/>
        <v>0</v>
      </c>
      <c r="K66" s="149">
        <f t="shared" si="29"/>
        <v>0</v>
      </c>
      <c r="L66" s="149">
        <f t="shared" ref="L66:M66" si="30">L67+L68</f>
        <v>0</v>
      </c>
      <c r="M66" s="149">
        <f t="shared" si="30"/>
        <v>0</v>
      </c>
      <c r="N66" s="114">
        <f t="shared" si="28"/>
        <v>0</v>
      </c>
      <c r="O66" s="116">
        <f t="shared" si="28"/>
        <v>0</v>
      </c>
      <c r="P66" s="151">
        <f t="shared" si="28"/>
        <v>0</v>
      </c>
      <c r="Q66" s="80"/>
      <c r="R66" s="79"/>
    </row>
    <row r="67" spans="1:18" s="71" customFormat="1" ht="12.75" x14ac:dyDescent="0.2">
      <c r="A67" s="91" t="s">
        <v>78</v>
      </c>
      <c r="B67" s="121" t="s">
        <v>112</v>
      </c>
      <c r="C67" s="123" t="s">
        <v>112</v>
      </c>
      <c r="D67" s="119" t="s">
        <v>112</v>
      </c>
      <c r="E67" s="119" t="s">
        <v>112</v>
      </c>
      <c r="F67" s="119" t="s">
        <v>112</v>
      </c>
      <c r="G67" s="119" t="s">
        <v>112</v>
      </c>
      <c r="H67" s="119" t="s">
        <v>112</v>
      </c>
      <c r="I67" s="119" t="s">
        <v>112</v>
      </c>
      <c r="J67" s="119" t="s">
        <v>112</v>
      </c>
      <c r="K67" s="119" t="s">
        <v>112</v>
      </c>
      <c r="L67" s="119" t="s">
        <v>112</v>
      </c>
      <c r="M67" s="119" t="s">
        <v>112</v>
      </c>
      <c r="N67" s="119"/>
      <c r="O67" s="118"/>
      <c r="P67" s="122" t="s">
        <v>112</v>
      </c>
      <c r="Q67" s="78"/>
    </row>
    <row r="68" spans="1:18" s="71" customFormat="1" ht="24" customHeight="1" thickBot="1" x14ac:dyDescent="0.25">
      <c r="A68" s="91" t="s">
        <v>79</v>
      </c>
      <c r="B68" s="121" t="s">
        <v>112</v>
      </c>
      <c r="C68" s="123" t="s">
        <v>112</v>
      </c>
      <c r="D68" s="119" t="s">
        <v>112</v>
      </c>
      <c r="E68" s="119" t="s">
        <v>112</v>
      </c>
      <c r="F68" s="119" t="s">
        <v>112</v>
      </c>
      <c r="G68" s="119" t="s">
        <v>112</v>
      </c>
      <c r="H68" s="119" t="s">
        <v>112</v>
      </c>
      <c r="I68" s="119" t="s">
        <v>112</v>
      </c>
      <c r="J68" s="119" t="s">
        <v>112</v>
      </c>
      <c r="K68" s="119" t="s">
        <v>112</v>
      </c>
      <c r="L68" s="119" t="s">
        <v>112</v>
      </c>
      <c r="M68" s="119" t="s">
        <v>112</v>
      </c>
      <c r="N68" s="119"/>
      <c r="O68" s="118"/>
      <c r="P68" s="122" t="s">
        <v>112</v>
      </c>
      <c r="Q68" s="78"/>
    </row>
    <row r="69" spans="1:18" s="71" customFormat="1" ht="13.5" thickBot="1" x14ac:dyDescent="0.25">
      <c r="A69" s="93" t="s">
        <v>80</v>
      </c>
      <c r="B69" s="141">
        <f>B70+B71+B72</f>
        <v>0</v>
      </c>
      <c r="C69" s="145">
        <f>C70+C71+C72</f>
        <v>0</v>
      </c>
      <c r="D69" s="149">
        <f t="shared" ref="D69:P69" si="31">D70+D71+D72</f>
        <v>0</v>
      </c>
      <c r="E69" s="149">
        <f t="shared" ref="E69:M69" si="32">E70+E71+E72</f>
        <v>0</v>
      </c>
      <c r="F69" s="149">
        <f t="shared" si="32"/>
        <v>0</v>
      </c>
      <c r="G69" s="149">
        <f t="shared" si="32"/>
        <v>0</v>
      </c>
      <c r="H69" s="149">
        <f t="shared" si="32"/>
        <v>0</v>
      </c>
      <c r="I69" s="149">
        <f t="shared" si="32"/>
        <v>0</v>
      </c>
      <c r="J69" s="149">
        <f t="shared" si="32"/>
        <v>0</v>
      </c>
      <c r="K69" s="149">
        <f t="shared" si="32"/>
        <v>0</v>
      </c>
      <c r="L69" s="149">
        <f t="shared" si="32"/>
        <v>0</v>
      </c>
      <c r="M69" s="149">
        <f t="shared" si="32"/>
        <v>0</v>
      </c>
      <c r="N69" s="114">
        <f t="shared" si="31"/>
        <v>0</v>
      </c>
      <c r="O69" s="116">
        <f t="shared" si="31"/>
        <v>0</v>
      </c>
      <c r="P69" s="150">
        <f t="shared" si="31"/>
        <v>0</v>
      </c>
      <c r="Q69" s="80"/>
    </row>
    <row r="70" spans="1:18" s="71" customFormat="1" ht="24.75" customHeight="1" x14ac:dyDescent="0.2">
      <c r="A70" s="91" t="s">
        <v>81</v>
      </c>
      <c r="B70" s="121" t="s">
        <v>112</v>
      </c>
      <c r="C70" s="123" t="s">
        <v>112</v>
      </c>
      <c r="D70" s="119" t="s">
        <v>112</v>
      </c>
      <c r="E70" s="119" t="s">
        <v>112</v>
      </c>
      <c r="F70" s="119" t="s">
        <v>112</v>
      </c>
      <c r="G70" s="119" t="s">
        <v>112</v>
      </c>
      <c r="H70" s="119" t="s">
        <v>112</v>
      </c>
      <c r="I70" s="119" t="s">
        <v>112</v>
      </c>
      <c r="J70" s="119" t="s">
        <v>112</v>
      </c>
      <c r="K70" s="119" t="s">
        <v>112</v>
      </c>
      <c r="L70" s="119" t="s">
        <v>112</v>
      </c>
      <c r="M70" s="119" t="s">
        <v>112</v>
      </c>
      <c r="N70" s="119"/>
      <c r="O70" s="118"/>
      <c r="P70" s="122" t="s">
        <v>112</v>
      </c>
      <c r="Q70" s="78"/>
    </row>
    <row r="71" spans="1:18" s="71" customFormat="1" ht="21.75" customHeight="1" x14ac:dyDescent="0.2">
      <c r="A71" s="91" t="s">
        <v>82</v>
      </c>
      <c r="B71" s="121" t="s">
        <v>112</v>
      </c>
      <c r="C71" s="123" t="s">
        <v>112</v>
      </c>
      <c r="D71" s="119" t="s">
        <v>112</v>
      </c>
      <c r="E71" s="119" t="s">
        <v>112</v>
      </c>
      <c r="F71" s="119" t="s">
        <v>112</v>
      </c>
      <c r="G71" s="119" t="s">
        <v>112</v>
      </c>
      <c r="H71" s="119" t="s">
        <v>112</v>
      </c>
      <c r="I71" s="119" t="s">
        <v>112</v>
      </c>
      <c r="J71" s="119" t="s">
        <v>112</v>
      </c>
      <c r="K71" s="119" t="s">
        <v>112</v>
      </c>
      <c r="L71" s="119" t="s">
        <v>112</v>
      </c>
      <c r="M71" s="119" t="s">
        <v>112</v>
      </c>
      <c r="N71" s="119"/>
      <c r="O71" s="118"/>
      <c r="P71" s="122" t="s">
        <v>112</v>
      </c>
      <c r="Q71" s="78"/>
    </row>
    <row r="72" spans="1:18" s="71" customFormat="1" ht="13.5" thickBot="1" x14ac:dyDescent="0.25">
      <c r="A72" s="91" t="s">
        <v>83</v>
      </c>
      <c r="B72" s="121" t="s">
        <v>112</v>
      </c>
      <c r="C72" s="123" t="s">
        <v>112</v>
      </c>
      <c r="D72" s="119" t="s">
        <v>112</v>
      </c>
      <c r="E72" s="119" t="s">
        <v>112</v>
      </c>
      <c r="F72" s="119" t="s">
        <v>112</v>
      </c>
      <c r="G72" s="119" t="s">
        <v>112</v>
      </c>
      <c r="H72" s="119" t="s">
        <v>112</v>
      </c>
      <c r="I72" s="119" t="s">
        <v>112</v>
      </c>
      <c r="J72" s="119" t="s">
        <v>112</v>
      </c>
      <c r="K72" s="119" t="s">
        <v>112</v>
      </c>
      <c r="L72" s="119" t="s">
        <v>112</v>
      </c>
      <c r="M72" s="119" t="s">
        <v>112</v>
      </c>
      <c r="N72" s="119"/>
      <c r="O72" s="118"/>
      <c r="P72" s="122" t="s">
        <v>112</v>
      </c>
      <c r="Q72" s="78"/>
      <c r="R72" s="79"/>
    </row>
    <row r="73" spans="1:18" s="71" customFormat="1" ht="20.25" customHeight="1" thickBot="1" x14ac:dyDescent="0.25">
      <c r="A73" s="95" t="s">
        <v>84</v>
      </c>
      <c r="B73" s="133">
        <f>B9+B15+B25+B35+B43+B51+B61+B66+B69</f>
        <v>3128516588</v>
      </c>
      <c r="C73" s="146">
        <f>C9+C15+C25+C35+C43+C51+C61+C66+C69</f>
        <v>3128516588</v>
      </c>
      <c r="D73" s="132">
        <f t="shared" ref="D73:O73" si="33">D9+D15+D25+D35+D43+D51+D61+D66+D69</f>
        <v>144705185.51999998</v>
      </c>
      <c r="E73" s="132">
        <f t="shared" ref="E73" si="34">E9+E15+E25+E35+E43+E51+E61+E66+E69</f>
        <v>167687552.94999999</v>
      </c>
      <c r="F73" s="132">
        <f t="shared" ref="F73:G73" si="35">F9+F15+F25+F35+F43+F51+F61+F66+F69</f>
        <v>160199856.43999997</v>
      </c>
      <c r="G73" s="132">
        <f t="shared" si="35"/>
        <v>277636778.71999997</v>
      </c>
      <c r="H73" s="132">
        <f t="shared" ref="H73" si="36">H9+H15+H25+H35+H43+H51+H61+H66+H69</f>
        <v>168843027.83000001</v>
      </c>
      <c r="I73" s="133">
        <f t="shared" si="33"/>
        <v>174660093.53</v>
      </c>
      <c r="J73" s="132">
        <f t="shared" si="33"/>
        <v>177070406.35999998</v>
      </c>
      <c r="K73" s="132">
        <f t="shared" ref="K73:L73" si="37">K9+K15+K25+K35+K43+K51+K61+K66+K69</f>
        <v>190229553.95000002</v>
      </c>
      <c r="L73" s="132">
        <f t="shared" si="37"/>
        <v>166362206.48000002</v>
      </c>
      <c r="M73" s="132">
        <f t="shared" ref="M73" si="38">M9+M15+M25+M35+M43+M51+M61+M66+M69</f>
        <v>296243691.23000002</v>
      </c>
      <c r="N73" s="132">
        <f t="shared" si="33"/>
        <v>0</v>
      </c>
      <c r="O73" s="133">
        <f t="shared" si="33"/>
        <v>0</v>
      </c>
      <c r="P73" s="132">
        <f>P9+P15+P25+P35+P43+P51+P61+P66+P69</f>
        <v>1923638353.0100002</v>
      </c>
      <c r="Q73" s="82"/>
    </row>
    <row r="74" spans="1:18" s="71" customFormat="1" ht="18.75" customHeight="1" thickBot="1" x14ac:dyDescent="0.25">
      <c r="A74" s="90" t="s">
        <v>85</v>
      </c>
      <c r="B74" s="134"/>
      <c r="C74" s="128"/>
      <c r="D74" s="128"/>
      <c r="E74" s="128"/>
      <c r="F74" s="128"/>
      <c r="G74" s="128"/>
      <c r="H74" s="128"/>
      <c r="I74" s="134"/>
      <c r="J74" s="128"/>
      <c r="K74" s="128"/>
      <c r="L74" s="128"/>
      <c r="M74" s="128"/>
      <c r="N74" s="128"/>
      <c r="O74" s="134"/>
      <c r="P74" s="128"/>
      <c r="Q74" s="83"/>
    </row>
    <row r="75" spans="1:18" s="71" customFormat="1" ht="23.25" customHeight="1" thickBot="1" x14ac:dyDescent="0.25">
      <c r="A75" s="93" t="s">
        <v>86</v>
      </c>
      <c r="B75" s="141">
        <f>B76+B77</f>
        <v>0</v>
      </c>
      <c r="C75" s="147">
        <f>C76+C77</f>
        <v>0</v>
      </c>
      <c r="D75" s="149">
        <f t="shared" ref="D75:P75" si="39">D76+D77</f>
        <v>0</v>
      </c>
      <c r="E75" s="149">
        <f t="shared" si="39"/>
        <v>0</v>
      </c>
      <c r="F75" s="149">
        <f t="shared" si="39"/>
        <v>0</v>
      </c>
      <c r="G75" s="149">
        <f t="shared" ref="G75:M75" si="40">G76+G77</f>
        <v>0</v>
      </c>
      <c r="H75" s="149">
        <f t="shared" si="40"/>
        <v>0</v>
      </c>
      <c r="I75" s="149">
        <f t="shared" si="40"/>
        <v>0</v>
      </c>
      <c r="J75" s="149">
        <f t="shared" si="40"/>
        <v>0</v>
      </c>
      <c r="K75" s="149">
        <f t="shared" si="40"/>
        <v>0</v>
      </c>
      <c r="L75" s="149">
        <f t="shared" si="40"/>
        <v>0</v>
      </c>
      <c r="M75" s="149">
        <f t="shared" si="40"/>
        <v>0</v>
      </c>
      <c r="N75" s="114">
        <f t="shared" si="39"/>
        <v>0</v>
      </c>
      <c r="O75" s="116">
        <f t="shared" si="39"/>
        <v>0</v>
      </c>
      <c r="P75" s="150">
        <f t="shared" si="39"/>
        <v>0</v>
      </c>
      <c r="Q75" s="80"/>
    </row>
    <row r="76" spans="1:18" s="71" customFormat="1" ht="12.75" x14ac:dyDescent="0.2">
      <c r="A76" s="91" t="s">
        <v>87</v>
      </c>
      <c r="B76" s="121" t="s">
        <v>112</v>
      </c>
      <c r="C76" s="123" t="s">
        <v>112</v>
      </c>
      <c r="D76" s="119" t="s">
        <v>112</v>
      </c>
      <c r="E76" s="119" t="s">
        <v>112</v>
      </c>
      <c r="F76" s="119" t="s">
        <v>112</v>
      </c>
      <c r="G76" s="119" t="s">
        <v>112</v>
      </c>
      <c r="H76" s="119" t="s">
        <v>112</v>
      </c>
      <c r="I76" s="119" t="s">
        <v>112</v>
      </c>
      <c r="J76" s="119" t="s">
        <v>112</v>
      </c>
      <c r="K76" s="119" t="s">
        <v>112</v>
      </c>
      <c r="L76" s="119" t="s">
        <v>112</v>
      </c>
      <c r="M76" s="119" t="s">
        <v>112</v>
      </c>
      <c r="N76" s="119"/>
      <c r="O76" s="118"/>
      <c r="P76" s="122" t="s">
        <v>112</v>
      </c>
      <c r="Q76" s="78"/>
    </row>
    <row r="77" spans="1:18" s="71" customFormat="1" ht="13.5" thickBot="1" x14ac:dyDescent="0.25">
      <c r="A77" s="91" t="s">
        <v>88</v>
      </c>
      <c r="B77" s="121" t="s">
        <v>112</v>
      </c>
      <c r="C77" s="123" t="s">
        <v>112</v>
      </c>
      <c r="D77" s="119" t="s">
        <v>112</v>
      </c>
      <c r="E77" s="119" t="s">
        <v>112</v>
      </c>
      <c r="F77" s="119" t="s">
        <v>112</v>
      </c>
      <c r="G77" s="119" t="s">
        <v>112</v>
      </c>
      <c r="H77" s="119" t="s">
        <v>112</v>
      </c>
      <c r="I77" s="119" t="s">
        <v>112</v>
      </c>
      <c r="J77" s="119" t="s">
        <v>112</v>
      </c>
      <c r="K77" s="119" t="s">
        <v>112</v>
      </c>
      <c r="L77" s="119" t="s">
        <v>112</v>
      </c>
      <c r="M77" s="119" t="s">
        <v>112</v>
      </c>
      <c r="N77" s="119"/>
      <c r="O77" s="118"/>
      <c r="P77" s="122" t="s">
        <v>112</v>
      </c>
      <c r="Q77" s="78"/>
    </row>
    <row r="78" spans="1:18" s="71" customFormat="1" ht="13.5" thickBot="1" x14ac:dyDescent="0.25">
      <c r="A78" s="93" t="s">
        <v>89</v>
      </c>
      <c r="B78" s="141">
        <f>B79+B80</f>
        <v>0</v>
      </c>
      <c r="C78" s="147">
        <f>C79+C80</f>
        <v>0</v>
      </c>
      <c r="D78" s="149">
        <f t="shared" ref="D78:P78" si="41">D79+D80</f>
        <v>0</v>
      </c>
      <c r="E78" s="149">
        <f t="shared" si="41"/>
        <v>0</v>
      </c>
      <c r="F78" s="149">
        <f t="shared" si="41"/>
        <v>0</v>
      </c>
      <c r="G78" s="149">
        <f t="shared" ref="G78:M78" si="42">G79+G80</f>
        <v>0</v>
      </c>
      <c r="H78" s="149">
        <f t="shared" si="42"/>
        <v>0</v>
      </c>
      <c r="I78" s="149">
        <f t="shared" si="42"/>
        <v>0</v>
      </c>
      <c r="J78" s="149">
        <f t="shared" si="42"/>
        <v>0</v>
      </c>
      <c r="K78" s="149">
        <f t="shared" si="42"/>
        <v>0</v>
      </c>
      <c r="L78" s="149">
        <f t="shared" si="42"/>
        <v>0</v>
      </c>
      <c r="M78" s="149">
        <f t="shared" si="42"/>
        <v>0</v>
      </c>
      <c r="N78" s="114">
        <f t="shared" si="41"/>
        <v>0</v>
      </c>
      <c r="O78" s="116">
        <f t="shared" si="41"/>
        <v>0</v>
      </c>
      <c r="P78" s="150">
        <f t="shared" si="41"/>
        <v>0</v>
      </c>
      <c r="Q78" s="80"/>
    </row>
    <row r="79" spans="1:18" s="71" customFormat="1" ht="21" customHeight="1" x14ac:dyDescent="0.2">
      <c r="A79" s="91" t="s">
        <v>90</v>
      </c>
      <c r="B79" s="121" t="s">
        <v>112</v>
      </c>
      <c r="C79" s="123" t="s">
        <v>112</v>
      </c>
      <c r="D79" s="119" t="s">
        <v>112</v>
      </c>
      <c r="E79" s="119" t="s">
        <v>112</v>
      </c>
      <c r="F79" s="119" t="s">
        <v>112</v>
      </c>
      <c r="G79" s="119" t="s">
        <v>112</v>
      </c>
      <c r="H79" s="119" t="s">
        <v>112</v>
      </c>
      <c r="I79" s="119" t="s">
        <v>112</v>
      </c>
      <c r="J79" s="119" t="s">
        <v>112</v>
      </c>
      <c r="K79" s="119" t="s">
        <v>112</v>
      </c>
      <c r="L79" s="119" t="s">
        <v>112</v>
      </c>
      <c r="M79" s="119" t="s">
        <v>112</v>
      </c>
      <c r="N79" s="119"/>
      <c r="O79" s="118"/>
      <c r="P79" s="122" t="s">
        <v>112</v>
      </c>
      <c r="Q79" s="78"/>
    </row>
    <row r="80" spans="1:18" s="71" customFormat="1" ht="24" customHeight="1" thickBot="1" x14ac:dyDescent="0.25">
      <c r="A80" s="91" t="s">
        <v>91</v>
      </c>
      <c r="B80" s="121" t="s">
        <v>112</v>
      </c>
      <c r="C80" s="123" t="s">
        <v>112</v>
      </c>
      <c r="D80" s="119" t="s">
        <v>112</v>
      </c>
      <c r="E80" s="119" t="s">
        <v>112</v>
      </c>
      <c r="F80" s="119" t="s">
        <v>112</v>
      </c>
      <c r="G80" s="119" t="s">
        <v>112</v>
      </c>
      <c r="H80" s="119" t="s">
        <v>112</v>
      </c>
      <c r="I80" s="119" t="s">
        <v>112</v>
      </c>
      <c r="J80" s="119" t="s">
        <v>112</v>
      </c>
      <c r="K80" s="119" t="s">
        <v>112</v>
      </c>
      <c r="L80" s="119" t="s">
        <v>112</v>
      </c>
      <c r="M80" s="119" t="s">
        <v>112</v>
      </c>
      <c r="N80" s="119"/>
      <c r="O80" s="118"/>
      <c r="P80" s="122" t="s">
        <v>112</v>
      </c>
      <c r="Q80" s="78"/>
      <c r="R80" s="84"/>
    </row>
    <row r="81" spans="1:17" s="71" customFormat="1" ht="20.25" customHeight="1" thickBot="1" x14ac:dyDescent="0.25">
      <c r="A81" s="93" t="s">
        <v>92</v>
      </c>
      <c r="B81" s="142" t="str">
        <f>B82</f>
        <v>0.00</v>
      </c>
      <c r="C81" s="138" t="str">
        <f>C82</f>
        <v>0.00</v>
      </c>
      <c r="D81" s="114" t="str">
        <f t="shared" ref="D81:P81" si="43">D82</f>
        <v>0.00</v>
      </c>
      <c r="E81" s="114" t="str">
        <f t="shared" si="43"/>
        <v>0.00</v>
      </c>
      <c r="F81" s="114" t="str">
        <f t="shared" si="43"/>
        <v>0.00</v>
      </c>
      <c r="G81" s="114" t="str">
        <f t="shared" si="43"/>
        <v>0.00</v>
      </c>
      <c r="H81" s="114" t="str">
        <f t="shared" si="43"/>
        <v>0.00</v>
      </c>
      <c r="I81" s="114" t="str">
        <f t="shared" si="43"/>
        <v>0.00</v>
      </c>
      <c r="J81" s="175" t="s">
        <v>112</v>
      </c>
      <c r="K81" s="175" t="s">
        <v>112</v>
      </c>
      <c r="L81" s="175" t="s">
        <v>112</v>
      </c>
      <c r="M81" s="175" t="s">
        <v>112</v>
      </c>
      <c r="N81" s="114">
        <f t="shared" si="43"/>
        <v>0</v>
      </c>
      <c r="O81" s="116">
        <f t="shared" si="43"/>
        <v>0</v>
      </c>
      <c r="P81" s="117" t="str">
        <f t="shared" si="43"/>
        <v>0.00</v>
      </c>
      <c r="Q81" s="80"/>
    </row>
    <row r="82" spans="1:17" s="71" customFormat="1" ht="21" customHeight="1" thickBot="1" x14ac:dyDescent="0.25">
      <c r="A82" s="91" t="s">
        <v>93</v>
      </c>
      <c r="B82" s="121" t="s">
        <v>112</v>
      </c>
      <c r="C82" s="123" t="s">
        <v>112</v>
      </c>
      <c r="D82" s="119" t="s">
        <v>112</v>
      </c>
      <c r="E82" s="119" t="s">
        <v>112</v>
      </c>
      <c r="F82" s="119" t="s">
        <v>112</v>
      </c>
      <c r="G82" s="119" t="s">
        <v>112</v>
      </c>
      <c r="H82" s="119" t="s">
        <v>112</v>
      </c>
      <c r="I82" s="119" t="s">
        <v>112</v>
      </c>
      <c r="J82" s="119" t="s">
        <v>112</v>
      </c>
      <c r="K82" s="119" t="s">
        <v>112</v>
      </c>
      <c r="L82" s="119" t="s">
        <v>112</v>
      </c>
      <c r="M82" s="119" t="s">
        <v>112</v>
      </c>
      <c r="N82" s="119"/>
      <c r="O82" s="118"/>
      <c r="P82" s="122" t="s">
        <v>112</v>
      </c>
      <c r="Q82" s="78"/>
    </row>
    <row r="83" spans="1:17" s="87" customFormat="1" ht="19.5" customHeight="1" thickBot="1" x14ac:dyDescent="0.25">
      <c r="A83" s="96" t="s">
        <v>94</v>
      </c>
      <c r="B83" s="143">
        <f>B75+B78+B81</f>
        <v>0</v>
      </c>
      <c r="C83" s="148">
        <f>C75+C78+C81</f>
        <v>0</v>
      </c>
      <c r="D83" s="148">
        <f t="shared" ref="D83:P83" si="44">D75+D78+D81</f>
        <v>0</v>
      </c>
      <c r="E83" s="148">
        <f>E75+E78+E81</f>
        <v>0</v>
      </c>
      <c r="F83" s="148">
        <f>F75+F78+F81</f>
        <v>0</v>
      </c>
      <c r="G83" s="148">
        <f>G75+G78+G81</f>
        <v>0</v>
      </c>
      <c r="H83" s="148">
        <f t="shared" ref="H83:M83" si="45">H75+H78+H81</f>
        <v>0</v>
      </c>
      <c r="I83" s="148">
        <f t="shared" si="45"/>
        <v>0</v>
      </c>
      <c r="J83" s="148">
        <f t="shared" si="45"/>
        <v>0</v>
      </c>
      <c r="K83" s="148">
        <f t="shared" si="45"/>
        <v>0</v>
      </c>
      <c r="L83" s="148">
        <f t="shared" si="45"/>
        <v>0</v>
      </c>
      <c r="M83" s="148">
        <f t="shared" si="45"/>
        <v>0</v>
      </c>
      <c r="N83" s="135">
        <f t="shared" si="44"/>
        <v>0</v>
      </c>
      <c r="O83" s="136">
        <f t="shared" si="44"/>
        <v>0</v>
      </c>
      <c r="P83" s="148">
        <f t="shared" si="44"/>
        <v>0</v>
      </c>
      <c r="Q83" s="86"/>
    </row>
    <row r="84" spans="1:17" s="71" customFormat="1" ht="23.25" customHeight="1" thickBot="1" x14ac:dyDescent="0.25">
      <c r="A84" s="95" t="s">
        <v>95</v>
      </c>
      <c r="B84" s="137">
        <f>B73-B83</f>
        <v>3128516588</v>
      </c>
      <c r="C84" s="146">
        <f>C73-C83</f>
        <v>3128516588</v>
      </c>
      <c r="D84" s="132">
        <f t="shared" ref="D84:P84" si="46">D73-D83</f>
        <v>144705185.51999998</v>
      </c>
      <c r="E84" s="132">
        <f>E73-E83</f>
        <v>167687552.94999999</v>
      </c>
      <c r="F84" s="132">
        <f>F73-F83</f>
        <v>160199856.43999997</v>
      </c>
      <c r="G84" s="132">
        <f>G73-G83</f>
        <v>277636778.71999997</v>
      </c>
      <c r="H84" s="132">
        <f>H73-H83</f>
        <v>168843027.83000001</v>
      </c>
      <c r="I84" s="133">
        <f t="shared" si="46"/>
        <v>174660093.53</v>
      </c>
      <c r="J84" s="132">
        <f t="shared" si="46"/>
        <v>177070406.35999998</v>
      </c>
      <c r="K84" s="132">
        <f t="shared" ref="K84:L84" si="47">K73-K83</f>
        <v>190229553.95000002</v>
      </c>
      <c r="L84" s="132">
        <f t="shared" si="47"/>
        <v>166362206.48000002</v>
      </c>
      <c r="M84" s="132">
        <f t="shared" ref="M84" si="48">M73-M83</f>
        <v>296243691.23000002</v>
      </c>
      <c r="N84" s="132">
        <f t="shared" si="46"/>
        <v>0</v>
      </c>
      <c r="O84" s="137">
        <f t="shared" si="46"/>
        <v>0</v>
      </c>
      <c r="P84" s="132">
        <f t="shared" si="46"/>
        <v>1923638353.0100002</v>
      </c>
      <c r="Q84" s="82"/>
    </row>
    <row r="85" spans="1:17" s="71" customFormat="1" ht="21.75" customHeight="1" x14ac:dyDescent="0.25">
      <c r="A85" s="155"/>
      <c r="B85" s="156"/>
      <c r="C85" s="155"/>
      <c r="D85" s="155"/>
      <c r="E85" s="155"/>
      <c r="F85" s="157"/>
      <c r="G85" s="157"/>
      <c r="H85" s="158"/>
      <c r="I85" s="159"/>
      <c r="J85" s="159"/>
      <c r="K85" s="104"/>
      <c r="L85" s="104"/>
      <c r="M85" s="104"/>
      <c r="N85" s="104"/>
      <c r="O85" s="104"/>
      <c r="P85" s="104"/>
      <c r="Q85" s="82"/>
    </row>
    <row r="86" spans="1:17" s="71" customFormat="1" ht="21.75" customHeight="1" x14ac:dyDescent="0.25">
      <c r="A86" s="155"/>
      <c r="B86" s="156"/>
      <c r="C86" s="155"/>
      <c r="D86" s="155"/>
      <c r="E86" s="155"/>
      <c r="F86" s="157"/>
      <c r="G86" s="157"/>
      <c r="H86" s="158"/>
      <c r="I86" s="159"/>
      <c r="J86" s="159"/>
      <c r="K86" s="104"/>
      <c r="L86" s="104"/>
      <c r="M86" s="104"/>
      <c r="N86" s="104"/>
      <c r="O86" s="104"/>
      <c r="P86" s="104"/>
      <c r="Q86" s="82"/>
    </row>
    <row r="87" spans="1:17" s="71" customFormat="1" ht="21.75" customHeight="1" x14ac:dyDescent="0.25">
      <c r="A87" s="155"/>
      <c r="B87" s="156"/>
      <c r="C87" s="155"/>
      <c r="D87" s="155"/>
      <c r="E87" s="155"/>
      <c r="F87" s="157"/>
      <c r="G87" s="157"/>
      <c r="H87" s="158"/>
      <c r="I87" s="159"/>
      <c r="J87" s="159"/>
      <c r="K87" s="104"/>
      <c r="L87" s="104"/>
      <c r="M87" s="104"/>
      <c r="N87" s="104"/>
      <c r="O87" s="104"/>
      <c r="P87" s="104"/>
      <c r="Q87" s="82"/>
    </row>
    <row r="88" spans="1:17" s="71" customFormat="1" ht="21.75" customHeight="1" x14ac:dyDescent="0.25">
      <c r="A88" s="163" t="s">
        <v>114</v>
      </c>
      <c r="B88" s="164"/>
      <c r="C88" s="159"/>
      <c r="F88" s="194" t="s">
        <v>115</v>
      </c>
      <c r="G88" s="194"/>
      <c r="H88" s="194"/>
      <c r="K88" s="193" t="s">
        <v>116</v>
      </c>
      <c r="L88" s="193"/>
      <c r="M88" s="193"/>
      <c r="N88" s="193"/>
      <c r="O88" s="193"/>
      <c r="P88" s="193"/>
      <c r="Q88" s="82"/>
    </row>
    <row r="89" spans="1:17" s="71" customFormat="1" ht="21.75" customHeight="1" x14ac:dyDescent="0.25">
      <c r="A89" s="160" t="s">
        <v>117</v>
      </c>
      <c r="B89" s="165"/>
      <c r="F89" s="161"/>
      <c r="G89" s="162" t="s">
        <v>118</v>
      </c>
      <c r="H89" s="162"/>
      <c r="K89" s="188" t="s">
        <v>119</v>
      </c>
      <c r="L89" s="188"/>
      <c r="M89" s="188"/>
      <c r="N89" s="188"/>
      <c r="O89" s="188"/>
      <c r="P89" s="188"/>
      <c r="Q89" s="82"/>
    </row>
    <row r="90" spans="1:17" s="71" customFormat="1" ht="21.75" customHeight="1" x14ac:dyDescent="0.2">
      <c r="A90" s="88"/>
      <c r="B90" s="105"/>
      <c r="C90" s="106"/>
      <c r="D90" s="104"/>
      <c r="E90" s="104"/>
      <c r="F90" s="104"/>
      <c r="G90" s="104"/>
      <c r="H90" s="104"/>
      <c r="I90" s="104"/>
      <c r="J90" s="104"/>
      <c r="K90" s="104"/>
      <c r="L90" s="104"/>
      <c r="M90" s="104"/>
      <c r="N90" s="104"/>
      <c r="O90" s="104"/>
      <c r="P90" s="104"/>
      <c r="Q90" s="82"/>
    </row>
    <row r="91" spans="1:17" s="71" customFormat="1" ht="7.5" customHeight="1" x14ac:dyDescent="0.2">
      <c r="A91" s="88"/>
      <c r="B91" s="105"/>
      <c r="C91" s="106"/>
      <c r="D91" s="104"/>
      <c r="E91" s="104"/>
      <c r="F91" s="104"/>
      <c r="G91" s="104"/>
      <c r="H91" s="104"/>
      <c r="I91" s="104"/>
      <c r="J91" s="104"/>
      <c r="K91" s="104"/>
      <c r="L91" s="104"/>
      <c r="M91" s="104"/>
      <c r="N91" s="104"/>
      <c r="O91" s="104"/>
      <c r="P91" s="104"/>
      <c r="Q91" s="82"/>
    </row>
    <row r="92" spans="1:17" s="71" customFormat="1" ht="21" customHeight="1" x14ac:dyDescent="0.2">
      <c r="A92" s="186" t="s">
        <v>113</v>
      </c>
      <c r="B92" s="186"/>
      <c r="C92" s="106"/>
      <c r="D92" s="104"/>
      <c r="E92" s="104"/>
      <c r="F92" s="104"/>
      <c r="G92" s="104"/>
      <c r="H92" s="104"/>
      <c r="I92" s="104"/>
      <c r="J92" s="104"/>
      <c r="K92" s="104"/>
      <c r="L92" s="104"/>
      <c r="M92" s="104"/>
      <c r="N92" s="104"/>
      <c r="O92" s="104"/>
      <c r="P92" s="104"/>
      <c r="Q92" s="82"/>
    </row>
    <row r="93" spans="1:17" s="71" customFormat="1" ht="18" customHeight="1" x14ac:dyDescent="0.2">
      <c r="A93" s="89">
        <v>45598.3905787037</v>
      </c>
      <c r="B93" s="107"/>
      <c r="C93" s="106"/>
      <c r="D93" s="104"/>
      <c r="E93" s="104"/>
      <c r="F93" s="104"/>
      <c r="G93" s="104"/>
      <c r="H93" s="104"/>
      <c r="I93" s="104"/>
      <c r="J93" s="104"/>
      <c r="K93" s="104"/>
      <c r="L93" s="104"/>
      <c r="M93" s="104"/>
      <c r="N93" s="104"/>
      <c r="O93" s="104"/>
      <c r="P93" s="104"/>
      <c r="Q93" s="82"/>
    </row>
    <row r="94" spans="1:17" ht="15" customHeight="1" x14ac:dyDescent="0.25">
      <c r="A94" s="28" t="s">
        <v>108</v>
      </c>
      <c r="L94" s="102"/>
    </row>
    <row r="95" spans="1:17" x14ac:dyDescent="0.25">
      <c r="A95" s="28"/>
      <c r="H95" s="103"/>
      <c r="I95" s="103"/>
    </row>
    <row r="96" spans="1:17" x14ac:dyDescent="0.25">
      <c r="A96" s="52"/>
      <c r="C96" s="103"/>
      <c r="H96" s="101"/>
      <c r="I96" s="101"/>
      <c r="K96" s="103"/>
      <c r="L96" s="103"/>
      <c r="M96" s="103"/>
      <c r="N96" s="103"/>
      <c r="O96" s="103"/>
      <c r="P96" s="103"/>
    </row>
    <row r="97" spans="1:16" ht="15" customHeight="1" x14ac:dyDescent="0.25">
      <c r="A97" s="63"/>
      <c r="B97" s="109"/>
      <c r="C97" s="109"/>
      <c r="H97" s="102"/>
      <c r="I97" s="102"/>
      <c r="K97" s="109"/>
      <c r="L97" s="109"/>
      <c r="M97" s="109"/>
      <c r="N97" s="109"/>
      <c r="O97" s="109"/>
      <c r="P97" s="109"/>
    </row>
    <row r="98" spans="1:16" x14ac:dyDescent="0.25">
      <c r="A98" s="28"/>
      <c r="F98" s="102"/>
    </row>
  </sheetData>
  <mergeCells count="9">
    <mergeCell ref="A92:B92"/>
    <mergeCell ref="A5:P5"/>
    <mergeCell ref="K89:P89"/>
    <mergeCell ref="A1:P1"/>
    <mergeCell ref="A2:P2"/>
    <mergeCell ref="A3:P3"/>
    <mergeCell ref="A4:P4"/>
    <mergeCell ref="K88:P88"/>
    <mergeCell ref="F88:H88"/>
  </mergeCells>
  <printOptions horizontalCentered="1"/>
  <pageMargins left="0" right="0" top="0.35433070866141736" bottom="0.35433070866141736" header="0" footer="0.31496062992125984"/>
  <pageSetup scale="58" fitToHeight="0" orientation="landscape" r:id="rId1"/>
  <rowBreaks count="1" manualBreakCount="1">
    <brk id="50" max="15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OCTUBRE 2024</vt:lpstr>
      <vt:lpstr>'OCTUBRE 2024'!Área_de_impresión</vt:lpstr>
      <vt:lpstr>'OCTUBRE 2024'!Títulos_a_imprimir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2024-11-07T18:44:53Z</dcterms:modified>
</cp:coreProperties>
</file>