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4" activeTab="4"/>
  </bookViews>
  <sheets>
    <sheet name="Enero 2020" sheetId="6" r:id="rId1"/>
    <sheet name="Febrero 2020" sheetId="7" r:id="rId2"/>
    <sheet name="Mayo 2020" sheetId="8" r:id="rId3"/>
    <sheet name="Junio 2020" sheetId="9" r:id="rId4"/>
    <sheet name="Agosto 2021" sheetId="15" r:id="rId5"/>
    <sheet name="Hoja3" sheetId="3" r:id="rId6"/>
  </sheets>
  <definedNames>
    <definedName name="_xlnm.Print_Area" localSheetId="4">'Agosto 2021'!$A$1:$E$111</definedName>
    <definedName name="_xlnm.Print_Area" localSheetId="0">'Enero 2020'!$A$1:$E$112</definedName>
    <definedName name="_xlnm.Print_Area" localSheetId="1">'Febrero 2020'!$A$1:$E$112</definedName>
    <definedName name="_xlnm.Print_Area" localSheetId="3">'Junio 2020'!$A$1:$E$111</definedName>
    <definedName name="_xlnm.Print_Area" localSheetId="2">'Mayo 2020'!$A$1:$E$112</definedName>
  </definedNames>
  <calcPr calcId="145621"/>
</workbook>
</file>

<file path=xl/calcChain.xml><?xml version="1.0" encoding="utf-8"?>
<calcChain xmlns="http://schemas.openxmlformats.org/spreadsheetml/2006/main">
  <c r="B76" i="15" l="1"/>
  <c r="B73" i="15"/>
  <c r="B22" i="15"/>
  <c r="B32" i="15"/>
  <c r="B16" i="15"/>
  <c r="B58" i="15" l="1"/>
  <c r="B50" i="15"/>
  <c r="B42" i="15"/>
  <c r="B68" i="15"/>
  <c r="B80" i="15" l="1"/>
  <c r="B93" i="15" s="1"/>
  <c r="B14" i="15"/>
  <c r="F16" i="15" s="1"/>
  <c r="C42" i="15"/>
  <c r="C73" i="15" l="1"/>
  <c r="C89" i="15"/>
  <c r="C86" i="15"/>
  <c r="C83" i="15"/>
  <c r="C76" i="15"/>
  <c r="C68" i="15"/>
  <c r="C58" i="15"/>
  <c r="C50" i="15"/>
  <c r="C32" i="15"/>
  <c r="C22" i="15"/>
  <c r="C16" i="15"/>
  <c r="E76" i="15"/>
  <c r="D76" i="15"/>
  <c r="E68" i="15"/>
  <c r="D68" i="15"/>
  <c r="E32" i="15"/>
  <c r="D32" i="15"/>
  <c r="E22" i="15"/>
  <c r="D22" i="15"/>
  <c r="E16" i="15"/>
  <c r="D16" i="15"/>
  <c r="E91" i="15"/>
  <c r="D91" i="15"/>
  <c r="D80" i="15" l="1"/>
  <c r="C91" i="15"/>
  <c r="E80" i="15"/>
  <c r="E93" i="15"/>
  <c r="C73" i="9" l="1"/>
  <c r="B73" i="9"/>
  <c r="C68" i="9"/>
  <c r="B68" i="9"/>
  <c r="C58" i="9"/>
  <c r="B58" i="9"/>
  <c r="C50" i="9"/>
  <c r="C42" i="9"/>
  <c r="B42" i="9"/>
  <c r="C32" i="9"/>
  <c r="B32" i="9"/>
  <c r="C22" i="9"/>
  <c r="B22" i="9"/>
  <c r="C16" i="9"/>
  <c r="B16" i="9"/>
  <c r="B91" i="9" l="1"/>
  <c r="B93" i="9" s="1"/>
  <c r="B14" i="9" s="1"/>
  <c r="C91" i="9"/>
  <c r="C93" i="9" s="1"/>
  <c r="C15" i="9" s="1"/>
  <c r="C80" i="9"/>
  <c r="C16" i="8"/>
  <c r="D93" i="9" l="1"/>
  <c r="D14" i="9"/>
  <c r="C73" i="8"/>
  <c r="B73" i="8"/>
  <c r="C68" i="8"/>
  <c r="B68" i="8"/>
  <c r="C58" i="8"/>
  <c r="B58" i="8"/>
  <c r="C50" i="8"/>
  <c r="C42" i="8"/>
  <c r="B42" i="8"/>
  <c r="C32" i="8"/>
  <c r="B32" i="8"/>
  <c r="C22" i="8"/>
  <c r="B22" i="8"/>
  <c r="B16" i="8"/>
  <c r="C73" i="7"/>
  <c r="B73" i="7"/>
  <c r="B68" i="7"/>
  <c r="C68" i="7"/>
  <c r="C50" i="7"/>
  <c r="C58" i="7"/>
  <c r="C42" i="7"/>
  <c r="C32" i="7"/>
  <c r="C22" i="7"/>
  <c r="C16" i="7"/>
  <c r="B91" i="8" l="1"/>
  <c r="B93" i="8" s="1"/>
  <c r="B14" i="8" s="1"/>
  <c r="C80" i="8"/>
  <c r="C91" i="8"/>
  <c r="C93" i="8" s="1"/>
  <c r="C15" i="8" s="1"/>
  <c r="B58" i="7"/>
  <c r="B42" i="7"/>
  <c r="B32" i="7"/>
  <c r="B22" i="7"/>
  <c r="B16" i="7"/>
  <c r="B91" i="7" l="1"/>
  <c r="B93" i="7" s="1"/>
  <c r="D93" i="8"/>
  <c r="D14" i="8"/>
  <c r="B14" i="7"/>
  <c r="C68" i="6"/>
  <c r="B68" i="6"/>
  <c r="C58" i="6"/>
  <c r="B58" i="6"/>
  <c r="C42" i="6"/>
  <c r="B42" i="6"/>
  <c r="C32" i="6"/>
  <c r="B32" i="6"/>
  <c r="C22" i="6"/>
  <c r="B22" i="6"/>
  <c r="C16" i="6"/>
  <c r="B16" i="6"/>
  <c r="B91" i="6" l="1"/>
  <c r="B93" i="6" s="1"/>
  <c r="B14" i="6" s="1"/>
  <c r="C91" i="6"/>
  <c r="C93" i="6" s="1"/>
  <c r="C15" i="6" l="1"/>
  <c r="D14" i="6" s="1"/>
  <c r="D93" i="6"/>
  <c r="C80" i="7"/>
  <c r="C91" i="7"/>
  <c r="C93" i="7" s="1"/>
  <c r="D93" i="7" l="1"/>
  <c r="C15" i="7"/>
  <c r="D14" i="7" s="1"/>
  <c r="C80" i="15"/>
  <c r="C93" i="15" s="1"/>
  <c r="C15" i="15" l="1"/>
  <c r="D14" i="15" s="1"/>
  <c r="D93" i="15"/>
</calcChain>
</file>

<file path=xl/sharedStrings.xml><?xml version="1.0" encoding="utf-8"?>
<sst xmlns="http://schemas.openxmlformats.org/spreadsheetml/2006/main" count="545" uniqueCount="114">
  <si>
    <t>Ministerio de la Presidencia</t>
  </si>
  <si>
    <t xml:space="preserve"> Contraloría General de la República</t>
  </si>
  <si>
    <t>Presupuesto de Gastos y Aplicaciones Financieras</t>
  </si>
  <si>
    <t>(En RD$)</t>
  </si>
  <si>
    <t>Detalle</t>
  </si>
  <si>
    <t>Presupuesto Aprobado</t>
  </si>
  <si>
    <t>Presupuesto Ejecutado</t>
  </si>
  <si>
    <t>Disponibilidad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</si>
  <si>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</si>
  <si>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</si>
  <si>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</si>
  <si>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</si>
  <si>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</si>
  <si>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</si>
  <si>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</si>
  <si>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</si>
  <si>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</si>
  <si>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</si>
  <si>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</si>
  <si>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</si>
  <si>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</si>
  <si>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</si>
  <si>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</si>
  <si>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 xml:space="preserve">      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</si>
  <si>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</si>
  <si>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</si>
  <si>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</si>
  <si>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</si>
  <si>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</si>
  <si>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</si>
  <si>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</si>
  <si>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</si>
  <si>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</si>
  <si>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</si>
  <si>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</si>
  <si>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</si>
  <si>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</si>
  <si>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 xml:space="preserve">      2.4.1 - TRANSFERENCIAS CORRIENTES AL SECTOR PRIVADO</t>
  </si>
  <si>
    <t xml:space="preserve">      2.4.2 - TRANSFERENCIAS CORRIENTES AL  GOBIERNO GENERAL NACIONAL</t>
  </si>
  <si>
    <t xml:space="preserve">      2.4.3 - TRANSFERENCIAS CORRIENTES A GOBIERNOS GENERALES LOCALES</t>
  </si>
  <si>
    <t xml:space="preserve">      2.4.4 - TRANSFERENCIAS CORRIENTES A EMPRESAS PÚBLICAS NO FINANCIERAS</t>
  </si>
  <si>
    <t xml:space="preserve">      2.4.5 - TRANSFERENCIAS CORRIENTES A INSTITUCIONES PÚBLICAS FINANCIERAS</t>
  </si>
  <si>
    <t>2.4.7 - TRANSFERENCIAS CORRIENTES AL SECTOR EXTERNO</t>
  </si>
  <si>
    <t xml:space="preserve">      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</si>
  <si>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</si>
  <si>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</si>
  <si>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</si>
  <si>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</si>
  <si>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 xml:space="preserve">      2.5.4 -  TRANSFERENCIAS DE CAPITAL  A EMPRESAS PÚBLICAS NO FINANCIERAS</t>
  </si>
  <si>
    <t xml:space="preserve"> 2.5.5 -   TRANSFERENCIAS DE CAPITAL A INSTITUCIONES PÚBLICAS FIN.</t>
  </si>
  <si>
    <t>2.5.6 - TRANSFERENCIAS DE CAPITAL AL SECTOR EXTERNO</t>
  </si>
  <si>
    <t xml:space="preserve">      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</si>
  <si>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</si>
  <si>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</si>
  <si>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</si>
  <si>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</si>
  <si>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</si>
  <si>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</si>
  <si>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</si>
  <si>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</si>
  <si>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</si>
  <si>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 xml:space="preserve">      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</si>
  <si>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</si>
  <si>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</si>
  <si>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</si>
  <si>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</si>
  <si>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 xml:space="preserve">     2.7.4 -  GASTOS QUE SE ASIGNARÁN DURANTE EL EJERCICIO PARA         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</si>
  <si>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</si>
  <si>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</si>
  <si>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</si>
  <si>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</si>
  <si>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</si>
  <si>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</si>
  <si>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</si>
  <si>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</si>
  <si>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</si>
  <si>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</si>
  <si>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</si>
  <si>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</si>
  <si>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</si>
  <si>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</si>
  <si>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</si>
  <si>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</si>
  <si>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</si>
  <si>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</si>
  <si>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</si>
  <si>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Preparado Por :</t>
  </si>
  <si>
    <t>Revisado  Por :</t>
  </si>
  <si>
    <t>_____________________________________</t>
  </si>
  <si>
    <t xml:space="preserve">           _____________________________________________</t>
  </si>
  <si>
    <t>Lic. Miguelina Ortiz</t>
  </si>
  <si>
    <t>Enc. Dpto. Financiero</t>
  </si>
  <si>
    <t xml:space="preserve"> Autorizado Por :</t>
  </si>
  <si>
    <t>Lic. Rosanna Sánchez Sánchez</t>
  </si>
  <si>
    <t>Dir. Administrativa y Financiera</t>
  </si>
  <si>
    <t xml:space="preserve">              Lic. Ramon Emilio Santos V. </t>
  </si>
  <si>
    <t xml:space="preserve">                          Analista III</t>
  </si>
  <si>
    <t>_________________</t>
  </si>
  <si>
    <t xml:space="preserve"> Período del 01/01/2020 al 31/01/2020</t>
  </si>
  <si>
    <t xml:space="preserve"> "Año de la Consiolidacion de la seguridad Alimentaria "</t>
  </si>
  <si>
    <t xml:space="preserve"> Período del 01/01/2020 al 29/02/2020</t>
  </si>
  <si>
    <t xml:space="preserve"> Período del 01/01/2020 al 31/05/2020</t>
  </si>
  <si>
    <t xml:space="preserve"> Período del 01/01/2020 al 30/06/2020</t>
  </si>
  <si>
    <t>Presupuesto Vigente</t>
  </si>
  <si>
    <t xml:space="preserve"> -   </t>
  </si>
  <si>
    <t>Lic. Ely Mar Medina Heredia</t>
  </si>
  <si>
    <t>___________________________</t>
  </si>
  <si>
    <t xml:space="preserve">         Enc. Dpto. Financiero</t>
  </si>
  <si>
    <t xml:space="preserve"> Período del 01/01/2021 al 31/08/2021</t>
  </si>
  <si>
    <t xml:space="preserve">              Lic. Teodora Mullix Geraldino </t>
  </si>
  <si>
    <t>Revisado Por :</t>
  </si>
  <si>
    <t>Presupuesto aprobado:  se refiere al presupuesto aprobado por la ley general de presupuesto del estado</t>
  </si>
  <si>
    <t>Presupuesto modificado: se refiere al presupuesto aprobado en caso de que el Congreso Nacional apruebe un presupuesto complementario</t>
  </si>
  <si>
    <t>Total devengado: surge con la obligación de pago por la recepción de conformidad de obras, bienes y servicios oportunamente contratados o, en los casos de gastos sin contraprestación, por haberse cumplido los requisitos administrativos dispuestos por el reglamento de la ley 423-06.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</si>
</sst>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1"/>
      <name val="Arial"/>
      <family val="2"/>
    </font>
    <font>
      <i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6" fillId="0" borderId="0" xfId="0" applyFont="1" applyAlignment="1"/>
    <xf numFmtId="0" fontId="8" fillId="0" borderId="0" xfId="0" applyFont="1" applyAlignment="1"/>
    <xf numFmtId="0" fontId="0" fillId="0" borderId="0" xfId="0" applyFont="1"/>
    <xf numFmtId="0" fontId="2" fillId="2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0" fillId="4" borderId="0" xfId="0" applyFill="1"/>
    <xf numFmtId="0" fontId="0" fillId="0" borderId="0" xfId="0" applyFont="1" applyAlignment="1"/>
    <xf numFmtId="0" fontId="0" fillId="4" borderId="0" xfId="0" applyFont="1" applyFill="1"/>
    <xf numFmtId="164" fontId="0" fillId="0" borderId="0" xfId="0" applyNumberFormat="1" applyFont="1"/>
    <xf numFmtId="164" fontId="0" fillId="0" borderId="0" xfId="0" applyNumberFormat="1"/>
    <xf numFmtId="164" fontId="3" fillId="0" borderId="0" xfId="0" applyNumberFormat="1" applyFont="1" applyBorder="1" applyAlignment="1">
      <alignment vertical="center" wrapText="1"/>
    </xf>
    <xf numFmtId="164" fontId="0" fillId="0" borderId="0" xfId="0" applyNumberFormat="1" applyAlignment="1"/>
    <xf numFmtId="164" fontId="0" fillId="0" borderId="0" xfId="0" applyNumberFormat="1" applyAlignment="1">
      <alignment horizontal="center"/>
    </xf>
    <xf numFmtId="164" fontId="0" fillId="0" borderId="0" xfId="1" applyFont="1" applyFill="1" applyBorder="1" applyAlignment="1">
      <alignment vertical="center" wrapText="1"/>
    </xf>
    <xf numFmtId="164" fontId="2" fillId="3" borderId="8" xfId="1" applyFont="1" applyFill="1" applyBorder="1" applyAlignment="1">
      <alignment horizontal="center" vertical="center" wrapText="1"/>
    </xf>
    <xf numFmtId="43" fontId="0" fillId="0" borderId="0" xfId="0" applyNumberFormat="1"/>
    <xf numFmtId="0" fontId="9" fillId="3" borderId="0" xfId="0" applyFont="1" applyFill="1" applyBorder="1" applyAlignment="1">
      <alignment vertical="center" wrapText="1"/>
    </xf>
    <xf numFmtId="164" fontId="9" fillId="3" borderId="1" xfId="1" applyFont="1" applyFill="1" applyBorder="1" applyAlignment="1">
      <alignment horizontal="center" vertical="center" wrapText="1"/>
    </xf>
    <xf numFmtId="164" fontId="9" fillId="3" borderId="2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164" fontId="9" fillId="0" borderId="4" xfId="1" applyFont="1" applyBorder="1" applyAlignment="1">
      <alignment horizontal="left" vertical="center" wrapText="1"/>
    </xf>
    <xf numFmtId="164" fontId="9" fillId="0" borderId="5" xfId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4" fontId="9" fillId="0" borderId="6" xfId="1" applyFont="1" applyBorder="1" applyAlignment="1">
      <alignment vertical="center" wrapText="1"/>
    </xf>
    <xf numFmtId="164" fontId="9" fillId="0" borderId="7" xfId="1" applyFont="1" applyBorder="1" applyAlignment="1">
      <alignment vertical="center" wrapText="1"/>
    </xf>
    <xf numFmtId="0" fontId="10" fillId="0" borderId="0" xfId="0" applyFont="1" applyAlignment="1">
      <alignment horizontal="left" vertical="center" wrapText="1" indent="2"/>
    </xf>
    <xf numFmtId="164" fontId="10" fillId="0" borderId="8" xfId="1" applyFont="1" applyBorder="1" applyAlignment="1">
      <alignment vertical="center" wrapText="1"/>
    </xf>
    <xf numFmtId="164" fontId="10" fillId="0" borderId="9" xfId="1" applyFont="1" applyBorder="1" applyAlignment="1">
      <alignment vertical="center" wrapText="1"/>
    </xf>
    <xf numFmtId="164" fontId="10" fillId="0" borderId="8" xfId="1" applyFont="1" applyBorder="1"/>
    <xf numFmtId="164" fontId="10" fillId="0" borderId="9" xfId="1" applyFont="1" applyBorder="1"/>
    <xf numFmtId="164" fontId="10" fillId="0" borderId="1" xfId="1" applyFont="1" applyBorder="1" applyAlignment="1">
      <alignment vertical="center" wrapText="1"/>
    </xf>
    <xf numFmtId="164" fontId="10" fillId="0" borderId="2" xfId="1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64" fontId="10" fillId="0" borderId="1" xfId="1" applyFont="1" applyBorder="1" applyAlignment="1">
      <alignment vertical="center"/>
    </xf>
    <xf numFmtId="164" fontId="10" fillId="0" borderId="2" xfId="1" applyFont="1" applyBorder="1" applyAlignment="1">
      <alignment vertical="center"/>
    </xf>
    <xf numFmtId="164" fontId="10" fillId="0" borderId="4" xfId="1" applyFont="1" applyBorder="1" applyAlignment="1">
      <alignment vertical="center" wrapText="1"/>
    </xf>
    <xf numFmtId="164" fontId="10" fillId="0" borderId="5" xfId="1" applyFont="1" applyBorder="1" applyAlignment="1">
      <alignment vertical="center" wrapText="1"/>
    </xf>
    <xf numFmtId="0" fontId="10" fillId="4" borderId="0" xfId="0" applyFont="1" applyFill="1" applyAlignment="1">
      <alignment horizontal="left" vertical="center" wrapText="1" indent="2"/>
    </xf>
    <xf numFmtId="164" fontId="10" fillId="4" borderId="1" xfId="1" applyFont="1" applyFill="1" applyBorder="1" applyAlignment="1">
      <alignment vertical="center" wrapText="1"/>
    </xf>
    <xf numFmtId="164" fontId="10" fillId="4" borderId="2" xfId="1" applyFont="1" applyFill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164" fontId="10" fillId="0" borderId="8" xfId="1" applyFont="1" applyBorder="1" applyAlignment="1">
      <alignment vertical="center"/>
    </xf>
    <xf numFmtId="164" fontId="10" fillId="0" borderId="9" xfId="1" applyFont="1" applyBorder="1" applyAlignment="1">
      <alignment vertical="center"/>
    </xf>
    <xf numFmtId="164" fontId="10" fillId="0" borderId="1" xfId="1" applyFont="1" applyFill="1" applyBorder="1" applyAlignment="1">
      <alignment vertical="center"/>
    </xf>
    <xf numFmtId="164" fontId="10" fillId="4" borderId="8" xfId="1" applyFont="1" applyFill="1" applyBorder="1" applyAlignment="1">
      <alignment vertical="center" wrapText="1"/>
    </xf>
    <xf numFmtId="164" fontId="10" fillId="4" borderId="9" xfId="1" applyFont="1" applyFill="1" applyBorder="1" applyAlignment="1">
      <alignment vertical="center" wrapText="1"/>
    </xf>
    <xf numFmtId="164" fontId="10" fillId="0" borderId="8" xfId="1" applyFont="1" applyFill="1" applyBorder="1" applyAlignment="1">
      <alignment vertical="center" wrapText="1"/>
    </xf>
    <xf numFmtId="164" fontId="10" fillId="0" borderId="4" xfId="1" applyFont="1" applyBorder="1" applyAlignment="1">
      <alignment vertical="center"/>
    </xf>
    <xf numFmtId="164" fontId="10" fillId="0" borderId="5" xfId="1" applyFont="1" applyBorder="1" applyAlignment="1">
      <alignment vertical="center"/>
    </xf>
    <xf numFmtId="0" fontId="9" fillId="5" borderId="10" xfId="0" applyFont="1" applyFill="1" applyBorder="1" applyAlignment="1">
      <alignment horizontal="left" vertical="center" wrapText="1"/>
    </xf>
    <xf numFmtId="164" fontId="9" fillId="5" borderId="1" xfId="1" applyFont="1" applyFill="1" applyBorder="1" applyAlignment="1">
      <alignment horizontal="center" vertical="center" wrapText="1"/>
    </xf>
    <xf numFmtId="164" fontId="9" fillId="5" borderId="2" xfId="1" applyFont="1" applyFill="1" applyBorder="1" applyAlignment="1">
      <alignment horizontal="center" vertical="center" wrapText="1"/>
    </xf>
    <xf numFmtId="164" fontId="9" fillId="0" borderId="4" xfId="1" applyFont="1" applyBorder="1" applyAlignment="1">
      <alignment vertical="center" wrapText="1"/>
    </xf>
    <xf numFmtId="164" fontId="9" fillId="0" borderId="5" xfId="1" applyFont="1" applyBorder="1" applyAlignment="1">
      <alignment vertical="center" wrapText="1"/>
    </xf>
    <xf numFmtId="164" fontId="10" fillId="0" borderId="11" xfId="1" applyFont="1" applyBorder="1" applyAlignment="1">
      <alignment vertical="center" wrapText="1"/>
    </xf>
    <xf numFmtId="164" fontId="10" fillId="0" borderId="12" xfId="1" applyFont="1" applyBorder="1" applyAlignment="1">
      <alignment vertical="center" wrapText="1"/>
    </xf>
    <xf numFmtId="0" fontId="10" fillId="0" borderId="0" xfId="0" applyFont="1"/>
    <xf numFmtId="164" fontId="10" fillId="0" borderId="0" xfId="0" applyNumberFormat="1" applyFont="1"/>
    <xf numFmtId="0" fontId="9" fillId="2" borderId="1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 vertical="top"/>
    </xf>
    <xf numFmtId="164" fontId="2" fillId="3" borderId="9" xfId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4" fontId="9" fillId="2" borderId="15" xfId="1" applyFont="1" applyFill="1" applyBorder="1" applyAlignment="1">
      <alignment horizontal="center" vertical="center" wrapText="1"/>
    </xf>
    <xf numFmtId="43" fontId="0" fillId="4" borderId="0" xfId="0" applyNumberFormat="1" applyFill="1"/>
    <xf numFmtId="0" fontId="10" fillId="0" borderId="11" xfId="0" applyFont="1" applyBorder="1"/>
    <xf numFmtId="0" fontId="10" fillId="0" borderId="12" xfId="0" applyFont="1" applyBorder="1"/>
    <xf numFmtId="164" fontId="9" fillId="2" borderId="16" xfId="0" applyNumberFormat="1" applyFont="1" applyFill="1" applyBorder="1" applyAlignment="1">
      <alignment horizontal="left" vertical="center" wrapText="1"/>
    </xf>
    <xf numFmtId="164" fontId="9" fillId="2" borderId="16" xfId="1" applyFont="1" applyFill="1" applyBorder="1" applyAlignment="1">
      <alignment horizontal="center" vertical="center" wrapText="1"/>
    </xf>
    <xf numFmtId="43" fontId="0" fillId="0" borderId="0" xfId="0" applyNumberFormat="1" applyFont="1"/>
    <xf numFmtId="164" fontId="2" fillId="3" borderId="17" xfId="1" applyFont="1" applyFill="1" applyBorder="1" applyAlignment="1">
      <alignment horizontal="center" vertical="center" wrapText="1"/>
    </xf>
    <xf numFmtId="164" fontId="10" fillId="0" borderId="2" xfId="1" applyFont="1" applyFill="1" applyBorder="1" applyAlignment="1">
      <alignment vertical="center"/>
    </xf>
    <xf numFmtId="164" fontId="10" fillId="0" borderId="9" xfId="1" applyFont="1" applyFill="1" applyBorder="1" applyAlignment="1">
      <alignment vertical="center" wrapText="1"/>
    </xf>
    <xf numFmtId="164" fontId="2" fillId="3" borderId="18" xfId="1" applyFont="1" applyFill="1" applyBorder="1" applyAlignment="1">
      <alignment horizontal="center" vertical="center" wrapText="1"/>
    </xf>
    <xf numFmtId="164" fontId="9" fillId="3" borderId="19" xfId="1" applyFont="1" applyFill="1" applyBorder="1" applyAlignment="1">
      <alignment horizontal="center" vertical="center" wrapText="1"/>
    </xf>
    <xf numFmtId="164" fontId="9" fillId="0" borderId="20" xfId="1" applyFont="1" applyBorder="1" applyAlignment="1">
      <alignment horizontal="left" vertical="center" wrapText="1"/>
    </xf>
    <xf numFmtId="164" fontId="9" fillId="0" borderId="21" xfId="1" applyFont="1" applyBorder="1" applyAlignment="1">
      <alignment vertical="center" wrapText="1"/>
    </xf>
    <xf numFmtId="164" fontId="10" fillId="0" borderId="18" xfId="1" applyFont="1" applyBorder="1" applyAlignment="1">
      <alignment vertical="center" wrapText="1"/>
    </xf>
    <xf numFmtId="164" fontId="10" fillId="0" borderId="18" xfId="1" applyFont="1" applyBorder="1"/>
    <xf numFmtId="164" fontId="10" fillId="0" borderId="19" xfId="1" applyFont="1" applyBorder="1" applyAlignment="1">
      <alignment vertical="center" wrapText="1"/>
    </xf>
    <xf numFmtId="164" fontId="10" fillId="4" borderId="19" xfId="1" applyFont="1" applyFill="1" applyBorder="1" applyAlignment="1">
      <alignment vertical="center" wrapText="1"/>
    </xf>
    <xf numFmtId="164" fontId="10" fillId="0" borderId="19" xfId="1" applyFont="1" applyBorder="1" applyAlignment="1">
      <alignment vertical="center"/>
    </xf>
    <xf numFmtId="164" fontId="10" fillId="0" borderId="20" xfId="1" applyFont="1" applyBorder="1" applyAlignment="1">
      <alignment vertical="center" wrapText="1"/>
    </xf>
    <xf numFmtId="164" fontId="10" fillId="0" borderId="18" xfId="1" applyFont="1" applyBorder="1" applyAlignment="1">
      <alignment vertical="center"/>
    </xf>
    <xf numFmtId="164" fontId="10" fillId="0" borderId="19" xfId="1" applyFont="1" applyFill="1" applyBorder="1" applyAlignment="1">
      <alignment vertical="center"/>
    </xf>
    <xf numFmtId="164" fontId="10" fillId="4" borderId="18" xfId="1" applyFont="1" applyFill="1" applyBorder="1" applyAlignment="1">
      <alignment vertical="center" wrapText="1"/>
    </xf>
    <xf numFmtId="164" fontId="10" fillId="0" borderId="18" xfId="1" applyFont="1" applyFill="1" applyBorder="1" applyAlignment="1">
      <alignment vertical="center" wrapText="1"/>
    </xf>
    <xf numFmtId="164" fontId="10" fillId="0" borderId="20" xfId="1" applyFont="1" applyBorder="1" applyAlignment="1">
      <alignment vertical="center"/>
    </xf>
    <xf numFmtId="164" fontId="9" fillId="5" borderId="19" xfId="1" applyFont="1" applyFill="1" applyBorder="1" applyAlignment="1">
      <alignment horizontal="center" vertical="center" wrapText="1"/>
    </xf>
    <xf numFmtId="164" fontId="9" fillId="0" borderId="20" xfId="1" applyFont="1" applyBorder="1" applyAlignment="1">
      <alignment vertical="center" wrapText="1"/>
    </xf>
    <xf numFmtId="164" fontId="10" fillId="0" borderId="0" xfId="1" applyFont="1" applyBorder="1" applyAlignment="1">
      <alignment vertical="center" wrapText="1"/>
    </xf>
    <xf numFmtId="0" fontId="10" fillId="0" borderId="0" xfId="0" applyFont="1" applyBorder="1"/>
    <xf numFmtId="164" fontId="9" fillId="2" borderId="22" xfId="0" applyNumberFormat="1" applyFont="1" applyFill="1" applyBorder="1" applyAlignment="1">
      <alignment horizontal="left" vertical="center" wrapText="1"/>
    </xf>
    <xf numFmtId="164" fontId="10" fillId="0" borderId="23" xfId="0" applyNumberFormat="1" applyFont="1" applyBorder="1"/>
    <xf numFmtId="164" fontId="9" fillId="2" borderId="22" xfId="1" applyFont="1" applyFill="1" applyBorder="1" applyAlignment="1">
      <alignment horizontal="center" vertical="center" wrapText="1"/>
    </xf>
    <xf numFmtId="0" fontId="10" fillId="0" borderId="23" xfId="0" applyFont="1" applyBorder="1"/>
    <xf numFmtId="43" fontId="9" fillId="3" borderId="2" xfId="1" applyNumberFormat="1" applyFont="1" applyFill="1" applyBorder="1" applyAlignment="1">
      <alignment horizontal="center" vertical="center" wrapText="1"/>
    </xf>
    <xf numFmtId="43" fontId="9" fillId="2" borderId="16" xfId="1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left" vertical="top"/>
    </xf>
    <xf numFmtId="164" fontId="12" fillId="0" borderId="0" xfId="0" applyNumberFormat="1" applyFont="1" applyAlignment="1"/>
    <xf numFmtId="0" fontId="12" fillId="0" borderId="0" xfId="0" applyFont="1" applyAlignment="1"/>
    <xf numFmtId="164" fontId="12" fillId="0" borderId="0" xfId="0" applyNumberFormat="1" applyFont="1" applyBorder="1"/>
    <xf numFmtId="0" fontId="12" fillId="0" borderId="0" xfId="0" applyFont="1" applyBorder="1"/>
    <xf numFmtId="164" fontId="10" fillId="4" borderId="18" xfId="1" applyFont="1" applyFill="1" applyBorder="1"/>
    <xf numFmtId="164" fontId="9" fillId="4" borderId="21" xfId="1" applyFont="1" applyFill="1" applyBorder="1" applyAlignment="1">
      <alignment vertical="center" wrapText="1"/>
    </xf>
    <xf numFmtId="164" fontId="10" fillId="4" borderId="19" xfId="1" applyFont="1" applyFill="1" applyBorder="1" applyAlignment="1">
      <alignment vertical="center"/>
    </xf>
    <xf numFmtId="164" fontId="10" fillId="4" borderId="20" xfId="1" applyFont="1" applyFill="1" applyBorder="1" applyAlignment="1">
      <alignment vertical="center" wrapText="1"/>
    </xf>
    <xf numFmtId="164" fontId="10" fillId="4" borderId="18" xfId="1" applyFont="1" applyFill="1" applyBorder="1" applyAlignment="1">
      <alignment vertical="center"/>
    </xf>
    <xf numFmtId="164" fontId="10" fillId="4" borderId="20" xfId="1" applyFont="1" applyFill="1" applyBorder="1" applyAlignment="1">
      <alignment vertical="center"/>
    </xf>
    <xf numFmtId="164" fontId="9" fillId="4" borderId="20" xfId="1" applyFont="1" applyFill="1" applyBorder="1" applyAlignment="1">
      <alignment vertical="center" wrapText="1"/>
    </xf>
    <xf numFmtId="164" fontId="10" fillId="4" borderId="0" xfId="1" applyFont="1" applyFill="1" applyBorder="1" applyAlignment="1">
      <alignment vertical="center" wrapText="1"/>
    </xf>
    <xf numFmtId="0" fontId="10" fillId="4" borderId="0" xfId="0" applyFont="1" applyFill="1" applyBorder="1"/>
    <xf numFmtId="44" fontId="9" fillId="6" borderId="19" xfId="1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left" vertical="center" wrapText="1"/>
    </xf>
    <xf numFmtId="164" fontId="9" fillId="6" borderId="2" xfId="1" applyFont="1" applyFill="1" applyBorder="1" applyAlignment="1">
      <alignment horizontal="center" vertical="center" wrapText="1"/>
    </xf>
    <xf numFmtId="164" fontId="10" fillId="0" borderId="12" xfId="0" applyNumberFormat="1" applyFont="1" applyBorder="1"/>
    <xf numFmtId="164" fontId="9" fillId="2" borderId="23" xfId="0" applyNumberFormat="1" applyFont="1" applyFill="1" applyBorder="1" applyAlignment="1">
      <alignment horizontal="left" vertical="center" wrapText="1"/>
    </xf>
    <xf numFmtId="164" fontId="13" fillId="3" borderId="2" xfId="1" applyFont="1" applyFill="1" applyBorder="1" applyAlignment="1">
      <alignment horizontal="center" vertical="center" wrapText="1"/>
    </xf>
    <xf numFmtId="164" fontId="9" fillId="4" borderId="7" xfId="1" applyFont="1" applyFill="1" applyBorder="1" applyAlignment="1">
      <alignment vertical="center" wrapText="1"/>
    </xf>
    <xf numFmtId="164" fontId="10" fillId="4" borderId="9" xfId="1" applyFont="1" applyFill="1" applyBorder="1"/>
    <xf numFmtId="164" fontId="10" fillId="4" borderId="2" xfId="1" applyFont="1" applyFill="1" applyBorder="1" applyAlignment="1">
      <alignment vertical="center"/>
    </xf>
    <xf numFmtId="164" fontId="10" fillId="4" borderId="5" xfId="1" applyFont="1" applyFill="1" applyBorder="1" applyAlignment="1">
      <alignment vertical="center" wrapText="1"/>
    </xf>
    <xf numFmtId="164" fontId="9" fillId="4" borderId="7" xfId="1" applyNumberFormat="1" applyFont="1" applyFill="1" applyBorder="1" applyAlignment="1">
      <alignment vertical="center" wrapText="1"/>
    </xf>
    <xf numFmtId="164" fontId="10" fillId="4" borderId="2" xfId="1" applyFont="1" applyFill="1" applyBorder="1" applyAlignment="1">
      <alignment horizontal="right" vertical="center" wrapText="1"/>
    </xf>
    <xf numFmtId="164" fontId="10" fillId="4" borderId="9" xfId="1" applyFont="1" applyFill="1" applyBorder="1" applyAlignment="1">
      <alignment vertical="center"/>
    </xf>
    <xf numFmtId="164" fontId="10" fillId="4" borderId="5" xfId="1" applyFont="1" applyFill="1" applyBorder="1" applyAlignment="1">
      <alignment vertical="center"/>
    </xf>
    <xf numFmtId="164" fontId="9" fillId="7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4" borderId="0" xfId="0" applyFont="1" applyFill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0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1000124</xdr:colOff>
      <xdr:row>0</xdr:row>
      <xdr:rowOff>142875</xdr:rowOff>
    </xdr:from>
    <xdr:to>
      <xdr:col>3</xdr:col>
      <xdr:colOff>885824</xdr:colOff>
      <xdr:row>5</xdr:row>
      <xdr:rowOff>123825</xdr:rowOff>
    </xdr:to>
    <xdr:pic>
      <xdr:nvPicPr>
        <xdr:cNvPr id="2" name="1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6210299" y="142875"/>
          <a:ext cx="109537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542924</xdr:colOff>
      <xdr:row>0</xdr:row>
      <xdr:rowOff>171450</xdr:rowOff>
    </xdr:from>
    <xdr:to>
      <xdr:col>0</xdr:col>
      <xdr:colOff>1704975</xdr:colOff>
      <xdr:row>5</xdr:row>
      <xdr:rowOff>142875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4" y="171450"/>
          <a:ext cx="1162051" cy="1019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1000124</xdr:colOff>
      <xdr:row>0</xdr:row>
      <xdr:rowOff>142875</xdr:rowOff>
    </xdr:from>
    <xdr:to>
      <xdr:col>3</xdr:col>
      <xdr:colOff>885824</xdr:colOff>
      <xdr:row>5</xdr:row>
      <xdr:rowOff>123825</xdr:rowOff>
    </xdr:to>
    <xdr:pic>
      <xdr:nvPicPr>
        <xdr:cNvPr id="2" name="1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6210299" y="142875"/>
          <a:ext cx="109537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542924</xdr:colOff>
      <xdr:row>0</xdr:row>
      <xdr:rowOff>171450</xdr:rowOff>
    </xdr:from>
    <xdr:to>
      <xdr:col>0</xdr:col>
      <xdr:colOff>1704975</xdr:colOff>
      <xdr:row>5</xdr:row>
      <xdr:rowOff>142875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4" y="171450"/>
          <a:ext cx="1162051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1000124</xdr:colOff>
      <xdr:row>0</xdr:row>
      <xdr:rowOff>142875</xdr:rowOff>
    </xdr:from>
    <xdr:to>
      <xdr:col>3</xdr:col>
      <xdr:colOff>885824</xdr:colOff>
      <xdr:row>5</xdr:row>
      <xdr:rowOff>123825</xdr:rowOff>
    </xdr:to>
    <xdr:pic>
      <xdr:nvPicPr>
        <xdr:cNvPr id="2" name="1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6210299" y="142875"/>
          <a:ext cx="109537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542924</xdr:colOff>
      <xdr:row>0</xdr:row>
      <xdr:rowOff>171450</xdr:rowOff>
    </xdr:from>
    <xdr:to>
      <xdr:col>0</xdr:col>
      <xdr:colOff>1704975</xdr:colOff>
      <xdr:row>5</xdr:row>
      <xdr:rowOff>142875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4" y="171450"/>
          <a:ext cx="1162051" cy="1019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1000124</xdr:colOff>
      <xdr:row>0</xdr:row>
      <xdr:rowOff>142875</xdr:rowOff>
    </xdr:from>
    <xdr:to>
      <xdr:col>3</xdr:col>
      <xdr:colOff>885824</xdr:colOff>
      <xdr:row>5</xdr:row>
      <xdr:rowOff>123825</xdr:rowOff>
    </xdr:to>
    <xdr:pic>
      <xdr:nvPicPr>
        <xdr:cNvPr id="2" name="1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6153149" y="142875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542924</xdr:colOff>
      <xdr:row>0</xdr:row>
      <xdr:rowOff>171450</xdr:rowOff>
    </xdr:from>
    <xdr:to>
      <xdr:col>0</xdr:col>
      <xdr:colOff>1704975</xdr:colOff>
      <xdr:row>5</xdr:row>
      <xdr:rowOff>142875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4" y="171450"/>
          <a:ext cx="1162051" cy="1019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1000124</xdr:colOff>
      <xdr:row>0</xdr:row>
      <xdr:rowOff>190500</xdr:rowOff>
    </xdr:from>
    <xdr:to>
      <xdr:col>4</xdr:col>
      <xdr:colOff>304800</xdr:colOff>
      <xdr:row>6</xdr:row>
      <xdr:rowOff>209550</xdr:rowOff>
    </xdr:to>
    <xdr:pic>
      <xdr:nvPicPr>
        <xdr:cNvPr id="2" name="1 Imagen" descr="logo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26" r="76331" b="7454"/>
        <a:stretch>
          <a:fillRect/>
        </a:stretch>
      </xdr:blipFill>
      <xdr:spPr bwMode="auto">
        <a:xfrm>
          <a:off x="6153149" y="190500"/>
          <a:ext cx="1362076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304800</xdr:colOff>
      <xdr:row>9</xdr:row>
      <xdr:rowOff>104775</xdr:rowOff>
    </xdr:to>
    <xdr:sp macro="" textlink="">
      <xdr:nvSpPr>
        <xdr:cNvPr id="3" name="AutoShape 6" descr="Presidencia de la República Dominicana"/>
        <xdr:cNvSpPr>
          <a:spLocks noChangeAspect="1" noChangeArrowheads="1"/>
        </xdr:cNvSpPr>
      </xdr:nvSpPr>
      <xdr:spPr bwMode="auto">
        <a:xfrm>
          <a:off x="10144125" y="167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304800</xdr:colOff>
      <xdr:row>10</xdr:row>
      <xdr:rowOff>104775</xdr:rowOff>
    </xdr:to>
    <xdr:sp macro="" textlink="">
      <xdr:nvSpPr>
        <xdr:cNvPr id="4" name="AutoShape 7" descr="Presidencia de la República Dominicana"/>
        <xdr:cNvSpPr>
          <a:spLocks noChangeAspect="1" noChangeArrowheads="1"/>
        </xdr:cNvSpPr>
      </xdr:nvSpPr>
      <xdr:spPr bwMode="auto">
        <a:xfrm>
          <a:off x="10144125" y="187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114300</xdr:rowOff>
    </xdr:to>
    <xdr:sp macro="" textlink="">
      <xdr:nvSpPr>
        <xdr:cNvPr id="5" name="AutoShape 8" descr="https://presidencia.gob.do/sites/default/files/statics/logos/logo-presidencia-center.svg"/>
        <xdr:cNvSpPr>
          <a:spLocks noChangeAspect="1" noChangeArrowheads="1"/>
        </xdr:cNvSpPr>
      </xdr:nvSpPr>
      <xdr:spPr bwMode="auto">
        <a:xfrm>
          <a:off x="9020175" y="104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304800</xdr:colOff>
      <xdr:row>8</xdr:row>
      <xdr:rowOff>104775</xdr:rowOff>
    </xdr:to>
    <xdr:sp macro="" textlink="">
      <xdr:nvSpPr>
        <xdr:cNvPr id="6" name="AutoShape 9" descr="Dino Marranzini в Twitter: &quot;Pequeños detalles que hacen una gran  diferencia. Aparte de que el nuevo logo es más sobrio, más &quot;limpio&quot; y más  actualizado, hace referencia al GOBIERNO y no a"/>
        <xdr:cNvSpPr>
          <a:spLocks noChangeAspect="1" noChangeArrowheads="1"/>
        </xdr:cNvSpPr>
      </xdr:nvSpPr>
      <xdr:spPr bwMode="auto">
        <a:xfrm>
          <a:off x="10144125" y="1476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104775</xdr:rowOff>
    </xdr:to>
    <xdr:sp macro="" textlink="">
      <xdr:nvSpPr>
        <xdr:cNvPr id="7" name="AutoShape 10" descr="Presidencia de la República Dominicana"/>
        <xdr:cNvSpPr>
          <a:spLocks noChangeAspect="1" noChangeArrowheads="1"/>
        </xdr:cNvSpPr>
      </xdr:nvSpPr>
      <xdr:spPr bwMode="auto">
        <a:xfrm>
          <a:off x="9020175" y="1476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104775</xdr:rowOff>
    </xdr:to>
    <xdr:sp macro="" textlink="">
      <xdr:nvSpPr>
        <xdr:cNvPr id="8" name="AutoShape 12" descr="Presidencia de la República Dominicana"/>
        <xdr:cNvSpPr>
          <a:spLocks noChangeAspect="1" noChangeArrowheads="1"/>
        </xdr:cNvSpPr>
      </xdr:nvSpPr>
      <xdr:spPr bwMode="auto">
        <a:xfrm>
          <a:off x="9020175" y="1476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361949</xdr:colOff>
      <xdr:row>0</xdr:row>
      <xdr:rowOff>38101</xdr:rowOff>
    </xdr:from>
    <xdr:to>
      <xdr:col>0</xdr:col>
      <xdr:colOff>2257425</xdr:colOff>
      <xdr:row>6</xdr:row>
      <xdr:rowOff>123825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38101"/>
          <a:ext cx="1895476" cy="1323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zoomScaleNormal="100" workbookViewId="0">
      <selection activeCell="B12" sqref="B12"/>
    </sheetView>
  </sheetViews>
  <sheetFormatPr baseColWidth="10" defaultColWidth="9.140625" defaultRowHeight="15" x14ac:dyDescent="0.25"/>
  <cols>
    <col min="1" max="1" width="58.5703125" customWidth="1"/>
    <col min="2" max="2" width="19.5703125" style="13" customWidth="1"/>
    <col min="3" max="3" width="18.140625" customWidth="1"/>
    <col min="4" max="4" width="13.7109375" customWidth="1"/>
    <col min="5" max="5" width="13.5703125" customWidth="1"/>
    <col min="6" max="6" width="15.140625" bestFit="1" customWidth="1"/>
    <col min="7" max="7" width="16.85546875" bestFit="1" customWidth="1"/>
    <col min="8" max="8" width="14.140625" bestFit="1" customWidth="1"/>
    <col min="9" max="9" width="15.140625" bestFit="1" customWidth="1"/>
  </cols>
  <sheetData>
    <row r="1" spans="1:7" ht="18.75" x14ac:dyDescent="0.25">
      <c r="A1" s="1"/>
      <c r="B1" s="14"/>
      <c r="C1" s="1"/>
      <c r="D1" s="1"/>
      <c r="E1" s="1"/>
    </row>
    <row r="2" spans="1:7" ht="18.75" x14ac:dyDescent="0.25">
      <c r="A2" s="1"/>
      <c r="B2" s="14"/>
      <c r="C2" s="1"/>
      <c r="D2" s="1"/>
      <c r="E2" s="1"/>
    </row>
    <row r="3" spans="1:7" x14ac:dyDescent="0.25">
      <c r="B3" s="15"/>
      <c r="C3" s="2"/>
      <c r="D3" s="2"/>
    </row>
    <row r="4" spans="1:7" x14ac:dyDescent="0.25">
      <c r="A4" s="3"/>
      <c r="B4" s="16"/>
      <c r="C4" s="3"/>
      <c r="D4" s="3"/>
      <c r="E4" s="3"/>
    </row>
    <row r="5" spans="1:7" x14ac:dyDescent="0.25">
      <c r="A5" s="137" t="s">
        <v>0</v>
      </c>
      <c r="B5" s="137"/>
      <c r="C5" s="137"/>
      <c r="D5" s="137"/>
      <c r="E5" s="137"/>
    </row>
    <row r="6" spans="1:7" x14ac:dyDescent="0.25">
      <c r="A6" s="138" t="s">
        <v>1</v>
      </c>
      <c r="B6" s="138"/>
      <c r="C6" s="138"/>
      <c r="D6" s="138"/>
      <c r="E6" s="138"/>
    </row>
    <row r="7" spans="1:7" ht="18.75" x14ac:dyDescent="0.3">
      <c r="A7" s="139" t="s">
        <v>99</v>
      </c>
      <c r="B7" s="139"/>
      <c r="C7" s="139"/>
      <c r="D7" s="139"/>
      <c r="E7" s="139"/>
      <c r="F7" s="4"/>
    </row>
    <row r="8" spans="1:7" ht="15.75" x14ac:dyDescent="0.25">
      <c r="A8" s="140" t="s">
        <v>2</v>
      </c>
      <c r="B8" s="140"/>
      <c r="C8" s="140"/>
      <c r="D8" s="140"/>
      <c r="E8" s="140"/>
      <c r="F8" s="5"/>
    </row>
    <row r="9" spans="1:7" ht="15.75" x14ac:dyDescent="0.25">
      <c r="A9" s="141" t="s">
        <v>98</v>
      </c>
      <c r="B9" s="141"/>
      <c r="C9" s="141"/>
      <c r="D9" s="141"/>
      <c r="E9" s="141"/>
      <c r="F9" s="5"/>
    </row>
    <row r="10" spans="1:7" ht="15.75" x14ac:dyDescent="0.25">
      <c r="A10" s="136" t="s">
        <v>3</v>
      </c>
      <c r="B10" s="136"/>
      <c r="C10" s="136"/>
      <c r="D10" s="136"/>
      <c r="E10" s="136"/>
      <c r="F10" s="5"/>
    </row>
    <row r="11" spans="1:7" ht="15.75" thickBot="1" x14ac:dyDescent="0.3">
      <c r="A11" s="6"/>
      <c r="B11" s="12"/>
      <c r="C11" s="6"/>
      <c r="D11" s="6"/>
      <c r="E11" s="6"/>
    </row>
    <row r="12" spans="1:7" ht="30.75" thickBot="1" x14ac:dyDescent="0.3">
      <c r="A12" s="7" t="s">
        <v>4</v>
      </c>
      <c r="B12" s="67" t="s">
        <v>5</v>
      </c>
      <c r="C12" s="68" t="s">
        <v>6</v>
      </c>
      <c r="D12" s="69" t="s">
        <v>7</v>
      </c>
      <c r="E12" s="70" t="s">
        <v>8</v>
      </c>
    </row>
    <row r="13" spans="1:7" s="9" customFormat="1" x14ac:dyDescent="0.25">
      <c r="A13" s="8"/>
      <c r="B13" s="18"/>
      <c r="C13" s="18"/>
      <c r="D13" s="66"/>
      <c r="E13" s="78"/>
    </row>
    <row r="14" spans="1:7" s="9" customFormat="1" x14ac:dyDescent="0.25">
      <c r="A14" s="20"/>
      <c r="B14" s="21">
        <f>+B93</f>
        <v>1891450674</v>
      </c>
      <c r="C14" s="21"/>
      <c r="D14" s="22">
        <f>+B14-C15+E14</f>
        <v>1796467153.8499999</v>
      </c>
      <c r="E14" s="22"/>
      <c r="F14" s="72"/>
    </row>
    <row r="15" spans="1:7" ht="15.75" thickBot="1" x14ac:dyDescent="0.3">
      <c r="A15" s="23" t="s">
        <v>9</v>
      </c>
      <c r="B15" s="24"/>
      <c r="C15" s="24">
        <f>+C93</f>
        <v>94983520.150000006</v>
      </c>
      <c r="D15" s="25"/>
      <c r="E15" s="25"/>
    </row>
    <row r="16" spans="1:7" ht="15.75" thickBot="1" x14ac:dyDescent="0.3">
      <c r="A16" s="26" t="s">
        <v>10</v>
      </c>
      <c r="B16" s="27">
        <f>SUM(B17:B21)</f>
        <v>1556869509</v>
      </c>
      <c r="C16" s="27">
        <f>SUM(C17:C21)</f>
        <v>92459235.950000003</v>
      </c>
      <c r="D16" s="28"/>
      <c r="E16" s="28"/>
      <c r="F16" s="13"/>
      <c r="G16" s="13"/>
    </row>
    <row r="17" spans="1:9" s="6" customFormat="1" x14ac:dyDescent="0.25">
      <c r="A17" s="29" t="s">
        <v>11</v>
      </c>
      <c r="B17" s="30">
        <v>1039341816</v>
      </c>
      <c r="C17" s="30">
        <v>79333636.670000002</v>
      </c>
      <c r="D17" s="31"/>
      <c r="E17" s="31"/>
      <c r="F17" s="17"/>
      <c r="G17" s="12"/>
    </row>
    <row r="18" spans="1:9" s="6" customFormat="1" x14ac:dyDescent="0.25">
      <c r="A18" s="29" t="s">
        <v>12</v>
      </c>
      <c r="B18" s="32">
        <v>371982201</v>
      </c>
      <c r="C18" s="32">
        <v>1225400</v>
      </c>
      <c r="D18" s="33"/>
      <c r="E18" s="33"/>
      <c r="F18" s="12"/>
      <c r="G18" s="12"/>
      <c r="H18" s="12"/>
    </row>
    <row r="19" spans="1:9" x14ac:dyDescent="0.25">
      <c r="A19" s="29" t="s">
        <v>13</v>
      </c>
      <c r="B19" s="34">
        <v>20000</v>
      </c>
      <c r="C19" s="34">
        <v>0</v>
      </c>
      <c r="D19" s="35"/>
      <c r="E19" s="35"/>
      <c r="G19" s="13"/>
      <c r="H19" s="13"/>
    </row>
    <row r="20" spans="1:9" x14ac:dyDescent="0.25">
      <c r="A20" s="29" t="s">
        <v>14</v>
      </c>
      <c r="B20" s="34">
        <v>200000</v>
      </c>
      <c r="C20" s="34">
        <v>0</v>
      </c>
      <c r="D20" s="35"/>
      <c r="E20" s="35"/>
      <c r="I20" s="13"/>
    </row>
    <row r="21" spans="1:9" s="6" customFormat="1" ht="15.75" thickBot="1" x14ac:dyDescent="0.3">
      <c r="A21" s="29" t="s">
        <v>15</v>
      </c>
      <c r="B21" s="34">
        <v>145325492</v>
      </c>
      <c r="C21" s="34">
        <v>11900199.279999999</v>
      </c>
      <c r="D21" s="35"/>
      <c r="E21" s="35"/>
      <c r="G21" s="77"/>
    </row>
    <row r="22" spans="1:9" ht="15.75" thickBot="1" x14ac:dyDescent="0.3">
      <c r="A22" s="26" t="s">
        <v>16</v>
      </c>
      <c r="B22" s="27">
        <f>SUM(B23:B31)</f>
        <v>220201109</v>
      </c>
      <c r="C22" s="27">
        <f>SUM(C23:C31)</f>
        <v>2494300.2999999998</v>
      </c>
      <c r="D22" s="28"/>
      <c r="E22" s="28"/>
      <c r="F22" s="19"/>
    </row>
    <row r="23" spans="1:9" s="6" customFormat="1" x14ac:dyDescent="0.25">
      <c r="A23" s="29" t="s">
        <v>17</v>
      </c>
      <c r="B23" s="30">
        <v>19640200</v>
      </c>
      <c r="C23" s="30">
        <v>205835.68</v>
      </c>
      <c r="D23" s="31"/>
      <c r="E23" s="31"/>
    </row>
    <row r="24" spans="1:9" s="6" customFormat="1" x14ac:dyDescent="0.25">
      <c r="A24" s="29" t="s">
        <v>18</v>
      </c>
      <c r="B24" s="34">
        <v>50255653</v>
      </c>
      <c r="C24" s="34">
        <v>795900</v>
      </c>
      <c r="D24" s="35"/>
      <c r="E24" s="35"/>
    </row>
    <row r="25" spans="1:9" s="6" customFormat="1" x14ac:dyDescent="0.25">
      <c r="A25" s="29" t="s">
        <v>19</v>
      </c>
      <c r="B25" s="34">
        <v>4880000</v>
      </c>
      <c r="C25" s="34">
        <v>158700</v>
      </c>
      <c r="D25" s="35"/>
      <c r="E25" s="35"/>
    </row>
    <row r="26" spans="1:9" x14ac:dyDescent="0.25">
      <c r="A26" s="29" t="s">
        <v>20</v>
      </c>
      <c r="B26" s="34">
        <v>965000</v>
      </c>
      <c r="C26" s="34">
        <v>0</v>
      </c>
      <c r="D26" s="35"/>
      <c r="E26" s="35"/>
    </row>
    <row r="27" spans="1:9" s="6" customFormat="1" x14ac:dyDescent="0.25">
      <c r="A27" s="29" t="s">
        <v>21</v>
      </c>
      <c r="B27" s="34">
        <v>12114664</v>
      </c>
      <c r="C27" s="34">
        <v>40000</v>
      </c>
      <c r="D27" s="35"/>
      <c r="E27" s="35"/>
    </row>
    <row r="28" spans="1:9" s="6" customFormat="1" x14ac:dyDescent="0.25">
      <c r="A28" s="29" t="s">
        <v>22</v>
      </c>
      <c r="B28" s="34">
        <v>20512000</v>
      </c>
      <c r="C28" s="34">
        <v>1034159.8</v>
      </c>
      <c r="D28" s="35"/>
      <c r="E28" s="35"/>
    </row>
    <row r="29" spans="1:9" s="10" customFormat="1" ht="24" x14ac:dyDescent="0.25">
      <c r="A29" s="36" t="s">
        <v>23</v>
      </c>
      <c r="B29" s="37">
        <v>7406000</v>
      </c>
      <c r="C29" s="37">
        <v>0</v>
      </c>
      <c r="D29" s="38"/>
      <c r="E29" s="38"/>
    </row>
    <row r="30" spans="1:9" s="6" customFormat="1" x14ac:dyDescent="0.25">
      <c r="A30" s="29" t="s">
        <v>24</v>
      </c>
      <c r="B30" s="34">
        <v>88427592</v>
      </c>
      <c r="C30" s="34">
        <v>259704.82</v>
      </c>
      <c r="D30" s="35"/>
      <c r="E30" s="35"/>
    </row>
    <row r="31" spans="1:9" ht="15.75" thickBot="1" x14ac:dyDescent="0.3">
      <c r="A31" s="29" t="s">
        <v>25</v>
      </c>
      <c r="B31" s="39">
        <v>16000000</v>
      </c>
      <c r="C31" s="39">
        <v>0</v>
      </c>
      <c r="D31" s="40"/>
      <c r="E31" s="40"/>
    </row>
    <row r="32" spans="1:9" ht="15.75" thickBot="1" x14ac:dyDescent="0.3">
      <c r="A32" s="26" t="s">
        <v>26</v>
      </c>
      <c r="B32" s="27">
        <f>SUM(B33:B41)</f>
        <v>67996200</v>
      </c>
      <c r="C32" s="27">
        <f>SUM(C33:C41)</f>
        <v>29983.9</v>
      </c>
      <c r="D32" s="28"/>
      <c r="E32" s="28"/>
    </row>
    <row r="33" spans="1:5" s="6" customFormat="1" x14ac:dyDescent="0.25">
      <c r="A33" s="29" t="s">
        <v>27</v>
      </c>
      <c r="B33" s="30">
        <v>3915000</v>
      </c>
      <c r="C33" s="30">
        <v>29983.9</v>
      </c>
      <c r="D33" s="31"/>
      <c r="E33" s="31"/>
    </row>
    <row r="34" spans="1:5" x14ac:dyDescent="0.25">
      <c r="A34" s="29" t="s">
        <v>28</v>
      </c>
      <c r="B34" s="34">
        <v>4210000</v>
      </c>
      <c r="C34" s="34">
        <v>0</v>
      </c>
      <c r="D34" s="35"/>
      <c r="E34" s="35"/>
    </row>
    <row r="35" spans="1:5" x14ac:dyDescent="0.25">
      <c r="A35" s="29" t="s">
        <v>29</v>
      </c>
      <c r="B35" s="34">
        <v>3369113</v>
      </c>
      <c r="C35" s="34">
        <v>0</v>
      </c>
      <c r="D35" s="35"/>
      <c r="E35" s="35"/>
    </row>
    <row r="36" spans="1:5" x14ac:dyDescent="0.25">
      <c r="A36" s="29" t="s">
        <v>30</v>
      </c>
      <c r="B36" s="34">
        <v>160000</v>
      </c>
      <c r="C36" s="34">
        <v>0</v>
      </c>
      <c r="D36" s="35"/>
      <c r="E36" s="35"/>
    </row>
    <row r="37" spans="1:5" s="11" customFormat="1" x14ac:dyDescent="0.25">
      <c r="A37" s="41" t="s">
        <v>31</v>
      </c>
      <c r="B37" s="42">
        <v>1110000</v>
      </c>
      <c r="C37" s="42">
        <v>0</v>
      </c>
      <c r="D37" s="43"/>
      <c r="E37" s="43"/>
    </row>
    <row r="38" spans="1:5" s="11" customFormat="1" x14ac:dyDescent="0.25">
      <c r="A38" s="41" t="s">
        <v>32</v>
      </c>
      <c r="B38" s="42">
        <v>755000</v>
      </c>
      <c r="C38" s="42">
        <v>0</v>
      </c>
      <c r="D38" s="43"/>
      <c r="E38" s="43"/>
    </row>
    <row r="39" spans="1:5" s="11" customFormat="1" x14ac:dyDescent="0.25">
      <c r="A39" s="41" t="s">
        <v>33</v>
      </c>
      <c r="B39" s="42">
        <v>16380000</v>
      </c>
      <c r="C39" s="42">
        <v>0</v>
      </c>
      <c r="D39" s="43"/>
      <c r="E39" s="43"/>
    </row>
    <row r="40" spans="1:5" ht="24" x14ac:dyDescent="0.25">
      <c r="A40" s="29" t="s">
        <v>34</v>
      </c>
      <c r="B40" s="34">
        <v>0</v>
      </c>
      <c r="C40" s="34">
        <v>0</v>
      </c>
      <c r="D40" s="35"/>
      <c r="E40" s="35"/>
    </row>
    <row r="41" spans="1:5" s="6" customFormat="1" ht="15.75" thickBot="1" x14ac:dyDescent="0.3">
      <c r="A41" s="29" t="s">
        <v>35</v>
      </c>
      <c r="B41" s="34">
        <v>38097087</v>
      </c>
      <c r="C41" s="34">
        <v>0</v>
      </c>
      <c r="D41" s="35"/>
      <c r="E41" s="35"/>
    </row>
    <row r="42" spans="1:5" ht="15.75" thickBot="1" x14ac:dyDescent="0.3">
      <c r="A42" s="26" t="s">
        <v>36</v>
      </c>
      <c r="B42" s="27">
        <f>SUM(B43:B49)</f>
        <v>12712000</v>
      </c>
      <c r="C42" s="27">
        <f>SUM(C43:C49)</f>
        <v>0</v>
      </c>
      <c r="D42" s="28"/>
      <c r="E42" s="28"/>
    </row>
    <row r="43" spans="1:5" s="10" customFormat="1" x14ac:dyDescent="0.25">
      <c r="A43" s="44" t="s">
        <v>37</v>
      </c>
      <c r="B43" s="45">
        <v>12563600</v>
      </c>
      <c r="C43" s="45">
        <v>0</v>
      </c>
      <c r="D43" s="46"/>
      <c r="E43" s="46"/>
    </row>
    <row r="44" spans="1:5" s="2" customFormat="1" x14ac:dyDescent="0.25">
      <c r="A44" s="44" t="s">
        <v>38</v>
      </c>
      <c r="B44" s="47">
        <v>0</v>
      </c>
      <c r="C44" s="47">
        <v>0</v>
      </c>
      <c r="D44" s="38"/>
      <c r="E44" s="79"/>
    </row>
    <row r="45" spans="1:5" s="10" customFormat="1" x14ac:dyDescent="0.25">
      <c r="A45" s="44" t="s">
        <v>39</v>
      </c>
      <c r="B45" s="45">
        <v>0</v>
      </c>
      <c r="C45" s="45">
        <v>0</v>
      </c>
      <c r="D45" s="46"/>
      <c r="E45" s="46"/>
    </row>
    <row r="46" spans="1:5" s="10" customFormat="1" x14ac:dyDescent="0.25">
      <c r="A46" s="44" t="s">
        <v>40</v>
      </c>
      <c r="B46" s="45">
        <v>0</v>
      </c>
      <c r="C46" s="45">
        <v>0</v>
      </c>
      <c r="D46" s="46"/>
      <c r="E46" s="46"/>
    </row>
    <row r="47" spans="1:5" s="10" customFormat="1" x14ac:dyDescent="0.25">
      <c r="A47" s="44" t="s">
        <v>41</v>
      </c>
      <c r="B47" s="45">
        <v>0</v>
      </c>
      <c r="C47" s="45">
        <v>0</v>
      </c>
      <c r="D47" s="46"/>
      <c r="E47" s="46"/>
    </row>
    <row r="48" spans="1:5" s="6" customFormat="1" x14ac:dyDescent="0.25">
      <c r="A48" s="29" t="s">
        <v>42</v>
      </c>
      <c r="B48" s="30">
        <v>148400</v>
      </c>
      <c r="C48" s="30">
        <v>0</v>
      </c>
      <c r="D48" s="31"/>
      <c r="E48" s="31"/>
    </row>
    <row r="49" spans="1:5" s="10" customFormat="1" ht="15.75" thickBot="1" x14ac:dyDescent="0.3">
      <c r="A49" s="44" t="s">
        <v>43</v>
      </c>
      <c r="B49" s="45"/>
      <c r="C49" s="45">
        <v>0</v>
      </c>
      <c r="D49" s="46"/>
      <c r="E49" s="46"/>
    </row>
    <row r="50" spans="1:5" ht="15.75" thickBot="1" x14ac:dyDescent="0.3">
      <c r="A50" s="26" t="s">
        <v>44</v>
      </c>
      <c r="B50" s="27"/>
      <c r="C50" s="27"/>
      <c r="D50" s="28"/>
      <c r="E50" s="28"/>
    </row>
    <row r="51" spans="1:5" s="6" customFormat="1" x14ac:dyDescent="0.25">
      <c r="A51" s="29" t="s">
        <v>45</v>
      </c>
      <c r="B51" s="30">
        <v>0</v>
      </c>
      <c r="C51" s="30">
        <v>0</v>
      </c>
      <c r="D51" s="31">
        <v>0</v>
      </c>
      <c r="E51" s="31"/>
    </row>
    <row r="52" spans="1:5" s="6" customFormat="1" x14ac:dyDescent="0.25">
      <c r="A52" s="29" t="s">
        <v>46</v>
      </c>
      <c r="B52" s="30">
        <v>0</v>
      </c>
      <c r="C52" s="30">
        <v>0</v>
      </c>
      <c r="D52" s="31">
        <v>0</v>
      </c>
      <c r="E52" s="31"/>
    </row>
    <row r="53" spans="1:5" s="6" customFormat="1" x14ac:dyDescent="0.25">
      <c r="A53" s="29" t="s">
        <v>47</v>
      </c>
      <c r="B53" s="30">
        <v>0</v>
      </c>
      <c r="C53" s="30">
        <v>0</v>
      </c>
      <c r="D53" s="31">
        <v>0</v>
      </c>
      <c r="E53" s="31"/>
    </row>
    <row r="54" spans="1:5" s="10" customFormat="1" x14ac:dyDescent="0.25">
      <c r="A54" s="44" t="s">
        <v>48</v>
      </c>
      <c r="B54" s="45">
        <v>0</v>
      </c>
      <c r="C54" s="45">
        <v>0</v>
      </c>
      <c r="D54" s="46">
        <v>0</v>
      </c>
      <c r="E54" s="46"/>
    </row>
    <row r="55" spans="1:5" s="6" customFormat="1" x14ac:dyDescent="0.25">
      <c r="A55" s="29" t="s">
        <v>49</v>
      </c>
      <c r="B55" s="30">
        <v>0</v>
      </c>
      <c r="C55" s="30">
        <v>0</v>
      </c>
      <c r="D55" s="31">
        <v>0</v>
      </c>
      <c r="E55" s="31"/>
    </row>
    <row r="56" spans="1:5" s="6" customFormat="1" x14ac:dyDescent="0.25">
      <c r="A56" s="29" t="s">
        <v>50</v>
      </c>
      <c r="B56" s="30">
        <v>0</v>
      </c>
      <c r="C56" s="30">
        <v>0</v>
      </c>
      <c r="D56" s="31">
        <v>0</v>
      </c>
      <c r="E56" s="31"/>
    </row>
    <row r="57" spans="1:5" s="10" customFormat="1" ht="15.75" thickBot="1" x14ac:dyDescent="0.3">
      <c r="A57" s="44" t="s">
        <v>51</v>
      </c>
      <c r="B57" s="45">
        <v>0</v>
      </c>
      <c r="C57" s="45">
        <v>0</v>
      </c>
      <c r="D57" s="46">
        <v>0</v>
      </c>
      <c r="E57" s="46"/>
    </row>
    <row r="58" spans="1:5" ht="15.75" thickBot="1" x14ac:dyDescent="0.3">
      <c r="A58" s="26" t="s">
        <v>52</v>
      </c>
      <c r="B58" s="27">
        <f>SUM(B59:B67)</f>
        <v>25271856</v>
      </c>
      <c r="C58" s="27">
        <f>SUM(C59:C67)</f>
        <v>0</v>
      </c>
      <c r="D58" s="28"/>
      <c r="E58" s="28"/>
    </row>
    <row r="59" spans="1:5" s="11" customFormat="1" x14ac:dyDescent="0.25">
      <c r="A59" s="41" t="s">
        <v>53</v>
      </c>
      <c r="B59" s="48">
        <v>7050000</v>
      </c>
      <c r="C59" s="48">
        <v>0</v>
      </c>
      <c r="D59" s="49"/>
      <c r="E59" s="49"/>
    </row>
    <row r="60" spans="1:5" s="6" customFormat="1" x14ac:dyDescent="0.25">
      <c r="A60" s="29" t="s">
        <v>54</v>
      </c>
      <c r="B60" s="30">
        <v>300000</v>
      </c>
      <c r="C60" s="30">
        <v>0</v>
      </c>
      <c r="D60" s="31"/>
      <c r="E60" s="31"/>
    </row>
    <row r="61" spans="1:5" s="6" customFormat="1" x14ac:dyDescent="0.25">
      <c r="A61" s="29" t="s">
        <v>55</v>
      </c>
      <c r="B61" s="30"/>
      <c r="C61" s="30">
        <v>0</v>
      </c>
      <c r="D61" s="31"/>
      <c r="E61" s="31"/>
    </row>
    <row r="62" spans="1:5" s="6" customFormat="1" x14ac:dyDescent="0.25">
      <c r="A62" s="29" t="s">
        <v>56</v>
      </c>
      <c r="B62" s="30">
        <v>3000000</v>
      </c>
      <c r="C62" s="30">
        <v>0</v>
      </c>
      <c r="D62" s="31"/>
      <c r="E62" s="31"/>
    </row>
    <row r="63" spans="1:5" s="6" customFormat="1" x14ac:dyDescent="0.25">
      <c r="A63" s="29" t="s">
        <v>57</v>
      </c>
      <c r="B63" s="50">
        <v>3325000</v>
      </c>
      <c r="C63" s="50">
        <v>0</v>
      </c>
      <c r="D63" s="31"/>
      <c r="E63" s="80"/>
    </row>
    <row r="64" spans="1:5" s="6" customFormat="1" x14ac:dyDescent="0.25">
      <c r="A64" s="29" t="s">
        <v>58</v>
      </c>
      <c r="B64" s="30">
        <v>200000</v>
      </c>
      <c r="C64" s="30">
        <v>0</v>
      </c>
      <c r="D64" s="31"/>
      <c r="E64" s="31"/>
    </row>
    <row r="65" spans="1:5" s="6" customFormat="1" x14ac:dyDescent="0.25">
      <c r="A65" s="29" t="s">
        <v>59</v>
      </c>
      <c r="B65" s="30">
        <v>0</v>
      </c>
      <c r="C65" s="30">
        <v>0</v>
      </c>
      <c r="D65" s="31"/>
      <c r="E65" s="31"/>
    </row>
    <row r="66" spans="1:5" s="6" customFormat="1" x14ac:dyDescent="0.25">
      <c r="A66" s="29" t="s">
        <v>60</v>
      </c>
      <c r="B66" s="30">
        <v>11096856</v>
      </c>
      <c r="C66" s="30">
        <v>0</v>
      </c>
      <c r="D66" s="31"/>
      <c r="E66" s="31"/>
    </row>
    <row r="67" spans="1:5" s="10" customFormat="1" ht="15.75" thickBot="1" x14ac:dyDescent="0.3">
      <c r="A67" s="44" t="s">
        <v>61</v>
      </c>
      <c r="B67" s="45">
        <v>300000</v>
      </c>
      <c r="C67" s="45">
        <v>0</v>
      </c>
      <c r="D67" s="46"/>
      <c r="E67" s="46"/>
    </row>
    <row r="68" spans="1:5" ht="15.75" thickBot="1" x14ac:dyDescent="0.3">
      <c r="A68" s="26" t="s">
        <v>62</v>
      </c>
      <c r="B68" s="27">
        <f>SUM(B69:B72)</f>
        <v>8400000</v>
      </c>
      <c r="C68" s="27">
        <f>SUM(C69:C72)</f>
        <v>0</v>
      </c>
      <c r="D68" s="28"/>
      <c r="E68" s="28"/>
    </row>
    <row r="69" spans="1:5" x14ac:dyDescent="0.25">
      <c r="A69" s="29" t="s">
        <v>63</v>
      </c>
      <c r="B69" s="39">
        <v>8400000</v>
      </c>
      <c r="C69" s="39">
        <v>0</v>
      </c>
      <c r="D69" s="40"/>
      <c r="E69" s="40"/>
    </row>
    <row r="70" spans="1:5" x14ac:dyDescent="0.25">
      <c r="A70" s="29" t="s">
        <v>64</v>
      </c>
      <c r="B70" s="39"/>
      <c r="C70" s="39">
        <v>0</v>
      </c>
      <c r="D70" s="40"/>
      <c r="E70" s="40"/>
    </row>
    <row r="71" spans="1:5" x14ac:dyDescent="0.25">
      <c r="A71" s="29" t="s">
        <v>65</v>
      </c>
      <c r="B71" s="39">
        <v>0</v>
      </c>
      <c r="C71" s="39">
        <v>0</v>
      </c>
      <c r="D71" s="40"/>
      <c r="E71" s="40"/>
    </row>
    <row r="72" spans="1:5" s="2" customFormat="1" ht="24.75" thickBot="1" x14ac:dyDescent="0.3">
      <c r="A72" s="36" t="s">
        <v>66</v>
      </c>
      <c r="B72" s="51">
        <v>0</v>
      </c>
      <c r="C72" s="51">
        <v>0</v>
      </c>
      <c r="D72" s="52"/>
      <c r="E72" s="52"/>
    </row>
    <row r="73" spans="1:5" ht="15.75" thickBot="1" x14ac:dyDescent="0.3">
      <c r="A73" s="26" t="s">
        <v>67</v>
      </c>
      <c r="B73" s="27"/>
      <c r="C73" s="27"/>
      <c r="D73" s="28"/>
      <c r="E73" s="28"/>
    </row>
    <row r="74" spans="1:5" x14ac:dyDescent="0.25">
      <c r="A74" s="29" t="s">
        <v>68</v>
      </c>
      <c r="B74" s="30">
        <v>0</v>
      </c>
      <c r="C74" s="30">
        <v>0</v>
      </c>
      <c r="D74" s="31"/>
      <c r="E74" s="31"/>
    </row>
    <row r="75" spans="1:5" ht="15.75" thickBot="1" x14ac:dyDescent="0.3">
      <c r="A75" s="29" t="s">
        <v>69</v>
      </c>
      <c r="B75" s="30">
        <v>0</v>
      </c>
      <c r="C75" s="30">
        <v>0</v>
      </c>
      <c r="D75" s="31"/>
      <c r="E75" s="31"/>
    </row>
    <row r="76" spans="1:5" ht="15.75" thickBot="1" x14ac:dyDescent="0.3">
      <c r="A76" s="26" t="s">
        <v>70</v>
      </c>
      <c r="B76" s="27"/>
      <c r="C76" s="27"/>
      <c r="D76" s="28"/>
      <c r="E76" s="28"/>
    </row>
    <row r="77" spans="1:5" x14ac:dyDescent="0.25">
      <c r="A77" s="29" t="s">
        <v>71</v>
      </c>
      <c r="B77" s="30">
        <v>0</v>
      </c>
      <c r="C77" s="30">
        <v>0</v>
      </c>
      <c r="D77" s="31"/>
      <c r="E77" s="31"/>
    </row>
    <row r="78" spans="1:5" x14ac:dyDescent="0.25">
      <c r="A78" s="29" t="s">
        <v>72</v>
      </c>
      <c r="B78" s="30">
        <v>0</v>
      </c>
      <c r="C78" s="30">
        <v>0</v>
      </c>
      <c r="D78" s="31"/>
      <c r="E78" s="31"/>
    </row>
    <row r="79" spans="1:5" x14ac:dyDescent="0.25">
      <c r="A79" s="29" t="s">
        <v>73</v>
      </c>
      <c r="B79" s="30">
        <v>0</v>
      </c>
      <c r="C79" s="30">
        <v>0</v>
      </c>
      <c r="D79" s="31"/>
      <c r="E79" s="31"/>
    </row>
    <row r="80" spans="1:5" x14ac:dyDescent="0.25">
      <c r="A80" s="53" t="s">
        <v>74</v>
      </c>
      <c r="B80" s="54"/>
      <c r="C80" s="54"/>
      <c r="D80" s="55"/>
      <c r="E80" s="55"/>
    </row>
    <row r="81" spans="1:6" x14ac:dyDescent="0.25">
      <c r="A81" s="36"/>
      <c r="B81" s="34"/>
      <c r="C81" s="34"/>
      <c r="D81" s="35"/>
      <c r="E81" s="35"/>
    </row>
    <row r="82" spans="1:6" ht="15.75" thickBot="1" x14ac:dyDescent="0.3">
      <c r="A82" s="23" t="s">
        <v>75</v>
      </c>
      <c r="B82" s="56">
        <v>0</v>
      </c>
      <c r="C82" s="56">
        <v>0</v>
      </c>
      <c r="D82" s="57">
        <v>0</v>
      </c>
      <c r="E82" s="57"/>
    </row>
    <row r="83" spans="1:6" ht="15.75" thickBot="1" x14ac:dyDescent="0.3">
      <c r="A83" s="26" t="s">
        <v>76</v>
      </c>
      <c r="B83" s="27"/>
      <c r="C83" s="27"/>
      <c r="D83" s="28"/>
      <c r="E83" s="28"/>
    </row>
    <row r="84" spans="1:6" x14ac:dyDescent="0.25">
      <c r="A84" s="29" t="s">
        <v>77</v>
      </c>
      <c r="B84" s="30">
        <v>0</v>
      </c>
      <c r="C84" s="30">
        <v>0</v>
      </c>
      <c r="D84" s="31">
        <v>0</v>
      </c>
      <c r="E84" s="31"/>
    </row>
    <row r="85" spans="1:6" ht="15.75" thickBot="1" x14ac:dyDescent="0.3">
      <c r="A85" s="29" t="s">
        <v>78</v>
      </c>
      <c r="B85" s="30">
        <v>0</v>
      </c>
      <c r="C85" s="30">
        <v>0</v>
      </c>
      <c r="D85" s="31">
        <v>0</v>
      </c>
      <c r="E85" s="31"/>
    </row>
    <row r="86" spans="1:6" ht="15.75" thickBot="1" x14ac:dyDescent="0.3">
      <c r="A86" s="26" t="s">
        <v>79</v>
      </c>
      <c r="B86" s="27"/>
      <c r="C86" s="27"/>
      <c r="D86" s="28"/>
      <c r="E86" s="28"/>
    </row>
    <row r="87" spans="1:6" x14ac:dyDescent="0.25">
      <c r="A87" s="29" t="s">
        <v>80</v>
      </c>
      <c r="B87" s="30">
        <v>0</v>
      </c>
      <c r="C87" s="30">
        <v>0</v>
      </c>
      <c r="D87" s="31">
        <v>0</v>
      </c>
      <c r="E87" s="31"/>
    </row>
    <row r="88" spans="1:6" ht="15.75" thickBot="1" x14ac:dyDescent="0.3">
      <c r="A88" s="29" t="s">
        <v>81</v>
      </c>
      <c r="B88" s="39">
        <v>0</v>
      </c>
      <c r="C88" s="39">
        <v>0</v>
      </c>
      <c r="D88" s="40">
        <v>0</v>
      </c>
      <c r="E88" s="40"/>
    </row>
    <row r="89" spans="1:6" ht="15.75" thickBot="1" x14ac:dyDescent="0.3">
      <c r="A89" s="26" t="s">
        <v>82</v>
      </c>
      <c r="B89" s="27"/>
      <c r="C89" s="27"/>
      <c r="D89" s="28"/>
      <c r="E89" s="28"/>
    </row>
    <row r="90" spans="1:6" ht="15.75" thickBot="1" x14ac:dyDescent="0.3">
      <c r="A90" s="29" t="s">
        <v>83</v>
      </c>
      <c r="B90" s="58">
        <v>0</v>
      </c>
      <c r="C90" s="58">
        <v>0</v>
      </c>
      <c r="D90" s="59">
        <v>0</v>
      </c>
      <c r="E90" s="59"/>
    </row>
    <row r="91" spans="1:6" ht="15.75" thickBot="1" x14ac:dyDescent="0.3">
      <c r="A91" s="53" t="s">
        <v>84</v>
      </c>
      <c r="B91" s="27">
        <f>B16+B22+B32+B42+B58+B68</f>
        <v>1891450674</v>
      </c>
      <c r="C91" s="27">
        <f>C16+C22+C32+C42+C58+C68</f>
        <v>94983520.150000006</v>
      </c>
      <c r="D91" s="28"/>
      <c r="E91" s="28"/>
      <c r="F91" s="13"/>
    </row>
    <row r="92" spans="1:6" x14ac:dyDescent="0.25">
      <c r="A92" s="60"/>
      <c r="B92" s="61"/>
      <c r="C92" s="73"/>
      <c r="D92" s="74"/>
      <c r="E92" s="74"/>
    </row>
    <row r="93" spans="1:6" ht="15.75" thickBot="1" x14ac:dyDescent="0.3">
      <c r="A93" s="62" t="s">
        <v>85</v>
      </c>
      <c r="B93" s="75">
        <f>+B91-B92</f>
        <v>1891450674</v>
      </c>
      <c r="C93" s="71">
        <f>C91</f>
        <v>94983520.150000006</v>
      </c>
      <c r="D93" s="76">
        <f>+B93-C93+E93</f>
        <v>1796467153.8499999</v>
      </c>
      <c r="E93" s="76"/>
    </row>
    <row r="94" spans="1:6" ht="15.75" thickTop="1" x14ac:dyDescent="0.25">
      <c r="A94" s="60"/>
      <c r="B94" s="61"/>
      <c r="C94" s="61"/>
      <c r="D94" s="61"/>
      <c r="E94" s="60"/>
    </row>
    <row r="95" spans="1:6" x14ac:dyDescent="0.25">
      <c r="A95" s="60"/>
      <c r="B95" s="61"/>
      <c r="C95" s="60"/>
      <c r="D95" s="60"/>
      <c r="E95" s="60"/>
    </row>
    <row r="96" spans="1:6" x14ac:dyDescent="0.25">
      <c r="A96" s="63" t="s">
        <v>86</v>
      </c>
      <c r="B96" s="143" t="s">
        <v>87</v>
      </c>
      <c r="C96" s="143"/>
      <c r="D96" s="143"/>
      <c r="E96" s="143"/>
    </row>
    <row r="97" spans="1:5" x14ac:dyDescent="0.25">
      <c r="A97" s="60"/>
      <c r="B97" s="61"/>
      <c r="C97" s="60"/>
      <c r="D97" s="60"/>
      <c r="E97" s="60"/>
    </row>
    <row r="98" spans="1:5" x14ac:dyDescent="0.25">
      <c r="A98" s="60"/>
      <c r="B98" s="61"/>
      <c r="C98" s="60"/>
      <c r="D98" s="60"/>
      <c r="E98" s="60"/>
    </row>
    <row r="99" spans="1:5" x14ac:dyDescent="0.25">
      <c r="A99" s="60" t="s">
        <v>88</v>
      </c>
      <c r="B99" s="61" t="s">
        <v>89</v>
      </c>
      <c r="C99" s="60"/>
      <c r="D99" s="60" t="s">
        <v>97</v>
      </c>
      <c r="E99" s="60"/>
    </row>
    <row r="100" spans="1:5" x14ac:dyDescent="0.25">
      <c r="A100" s="64" t="s">
        <v>95</v>
      </c>
      <c r="B100" s="144" t="s">
        <v>90</v>
      </c>
      <c r="C100" s="144"/>
      <c r="D100" s="144"/>
      <c r="E100" s="144"/>
    </row>
    <row r="101" spans="1:5" x14ac:dyDescent="0.25">
      <c r="A101" s="65" t="s">
        <v>96</v>
      </c>
      <c r="B101" s="61"/>
      <c r="C101" s="145" t="s">
        <v>91</v>
      </c>
      <c r="D101" s="145"/>
      <c r="E101" s="60"/>
    </row>
    <row r="102" spans="1:5" x14ac:dyDescent="0.25">
      <c r="A102" s="60"/>
      <c r="B102" s="61"/>
      <c r="C102" s="60"/>
      <c r="D102" s="60"/>
      <c r="E102" s="60"/>
    </row>
    <row r="103" spans="1:5" x14ac:dyDescent="0.25">
      <c r="A103" s="60"/>
      <c r="B103" s="61"/>
      <c r="C103" s="60"/>
      <c r="D103" s="60"/>
      <c r="E103" s="60"/>
    </row>
    <row r="104" spans="1:5" x14ac:dyDescent="0.25">
      <c r="A104" s="60"/>
      <c r="B104" s="61"/>
      <c r="C104" s="60"/>
      <c r="D104" s="60"/>
      <c r="E104" s="60"/>
    </row>
    <row r="105" spans="1:5" x14ac:dyDescent="0.25">
      <c r="A105" s="145" t="s">
        <v>92</v>
      </c>
      <c r="B105" s="145"/>
      <c r="C105" s="145"/>
      <c r="D105" s="145"/>
      <c r="E105" s="145"/>
    </row>
    <row r="106" spans="1:5" x14ac:dyDescent="0.25">
      <c r="A106" s="145"/>
      <c r="B106" s="145"/>
      <c r="C106" s="145"/>
      <c r="D106" s="145"/>
      <c r="E106" s="145"/>
    </row>
    <row r="107" spans="1:5" x14ac:dyDescent="0.25">
      <c r="A107" s="145"/>
      <c r="B107" s="145"/>
      <c r="C107" s="145"/>
      <c r="D107" s="145"/>
      <c r="E107" s="145"/>
    </row>
    <row r="108" spans="1:5" x14ac:dyDescent="0.25">
      <c r="A108" s="145"/>
      <c r="B108" s="145"/>
      <c r="C108" s="145"/>
      <c r="D108" s="145"/>
      <c r="E108" s="145"/>
    </row>
    <row r="109" spans="1:5" x14ac:dyDescent="0.25">
      <c r="A109" s="60"/>
      <c r="B109" s="61"/>
      <c r="C109" s="60"/>
      <c r="D109" s="60"/>
      <c r="E109" s="60"/>
    </row>
    <row r="110" spans="1:5" x14ac:dyDescent="0.25">
      <c r="A110" s="145" t="s">
        <v>88</v>
      </c>
      <c r="B110" s="145"/>
      <c r="C110" s="145"/>
      <c r="D110" s="145"/>
      <c r="E110" s="145"/>
    </row>
    <row r="111" spans="1:5" x14ac:dyDescent="0.25">
      <c r="A111" s="144" t="s">
        <v>93</v>
      </c>
      <c r="B111" s="144"/>
      <c r="C111" s="144"/>
      <c r="D111" s="144"/>
      <c r="E111" s="144"/>
    </row>
    <row r="112" spans="1:5" x14ac:dyDescent="0.25">
      <c r="A112" s="142" t="s">
        <v>94</v>
      </c>
      <c r="B112" s="142"/>
      <c r="C112" s="142"/>
      <c r="D112" s="142"/>
      <c r="E112" s="142"/>
    </row>
  </sheetData>
  <mergeCells count="13">
    <mergeCell ref="A112:E112"/>
    <mergeCell ref="B96:E96"/>
    <mergeCell ref="B100:E100"/>
    <mergeCell ref="C101:D101"/>
    <mergeCell ref="A105:E108"/>
    <mergeCell ref="A110:E110"/>
    <mergeCell ref="A111:E111"/>
    <mergeCell ref="A10:E10"/>
    <mergeCell ref="A5:E5"/>
    <mergeCell ref="A6:E6"/>
    <mergeCell ref="A7:E7"/>
    <mergeCell ref="A8:E8"/>
    <mergeCell ref="A9:E9"/>
  </mergeCells>
  <pageMargins left="0.7" right="0.7" top="0.75" bottom="0.75" header="0.3" footer="0.3"/>
  <pageSetup scale="66" orientation="portrait" r:id="rId1"/>
  <rowBreaks count="1" manualBreakCount="1">
    <brk id="67" max="4" man="1"/>
  </rowBreaks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topLeftCell="A77" zoomScaleNormal="100" workbookViewId="0">
      <selection activeCell="C94" sqref="C94"/>
    </sheetView>
  </sheetViews>
  <sheetFormatPr baseColWidth="10" defaultColWidth="9.140625" defaultRowHeight="15" x14ac:dyDescent="0.25"/>
  <cols>
    <col min="1" max="1" width="58.5703125" customWidth="1"/>
    <col min="2" max="2" width="19.5703125" style="13" customWidth="1"/>
    <col min="3" max="3" width="18.140625" customWidth="1"/>
    <col min="4" max="4" width="13.7109375" customWidth="1"/>
    <col min="5" max="5" width="13.5703125" customWidth="1"/>
    <col min="6" max="6" width="15.140625" bestFit="1" customWidth="1"/>
    <col min="7" max="7" width="16.85546875" bestFit="1" customWidth="1"/>
    <col min="8" max="8" width="14.140625" bestFit="1" customWidth="1"/>
    <col min="9" max="9" width="15.140625" bestFit="1" customWidth="1"/>
  </cols>
  <sheetData>
    <row r="1" spans="1:7" ht="18.75" x14ac:dyDescent="0.25">
      <c r="A1" s="1"/>
      <c r="B1" s="14"/>
      <c r="C1" s="1"/>
      <c r="D1" s="1"/>
      <c r="E1" s="1"/>
    </row>
    <row r="2" spans="1:7" ht="18.75" x14ac:dyDescent="0.25">
      <c r="A2" s="1"/>
      <c r="B2" s="14"/>
      <c r="C2" s="1"/>
      <c r="D2" s="1"/>
      <c r="E2" s="1"/>
    </row>
    <row r="3" spans="1:7" x14ac:dyDescent="0.25">
      <c r="B3" s="15"/>
      <c r="C3" s="2"/>
      <c r="D3" s="2"/>
    </row>
    <row r="4" spans="1:7" x14ac:dyDescent="0.25">
      <c r="A4" s="3"/>
      <c r="B4" s="16"/>
      <c r="C4" s="3"/>
      <c r="D4" s="3"/>
      <c r="E4" s="3"/>
    </row>
    <row r="5" spans="1:7" x14ac:dyDescent="0.25">
      <c r="A5" s="137" t="s">
        <v>0</v>
      </c>
      <c r="B5" s="137"/>
      <c r="C5" s="137"/>
      <c r="D5" s="137"/>
      <c r="E5" s="137"/>
    </row>
    <row r="6" spans="1:7" x14ac:dyDescent="0.25">
      <c r="A6" s="138" t="s">
        <v>1</v>
      </c>
      <c r="B6" s="138"/>
      <c r="C6" s="138"/>
      <c r="D6" s="138"/>
      <c r="E6" s="138"/>
    </row>
    <row r="7" spans="1:7" ht="18.75" x14ac:dyDescent="0.3">
      <c r="A7" s="139" t="s">
        <v>99</v>
      </c>
      <c r="B7" s="139"/>
      <c r="C7" s="139"/>
      <c r="D7" s="139"/>
      <c r="E7" s="139"/>
      <c r="F7" s="4"/>
    </row>
    <row r="8" spans="1:7" ht="15.75" x14ac:dyDescent="0.25">
      <c r="A8" s="140" t="s">
        <v>2</v>
      </c>
      <c r="B8" s="140"/>
      <c r="C8" s="140"/>
      <c r="D8" s="140"/>
      <c r="E8" s="140"/>
      <c r="F8" s="5"/>
    </row>
    <row r="9" spans="1:7" ht="15.75" x14ac:dyDescent="0.25">
      <c r="A9" s="141" t="s">
        <v>100</v>
      </c>
      <c r="B9" s="141"/>
      <c r="C9" s="141"/>
      <c r="D9" s="141"/>
      <c r="E9" s="141"/>
      <c r="F9" s="5"/>
    </row>
    <row r="10" spans="1:7" ht="15.75" x14ac:dyDescent="0.25">
      <c r="A10" s="136" t="s">
        <v>3</v>
      </c>
      <c r="B10" s="136"/>
      <c r="C10" s="136"/>
      <c r="D10" s="136"/>
      <c r="E10" s="136"/>
      <c r="F10" s="5"/>
    </row>
    <row r="11" spans="1:7" ht="15.75" thickBot="1" x14ac:dyDescent="0.3">
      <c r="A11" s="6"/>
      <c r="B11" s="12"/>
      <c r="C11" s="6"/>
      <c r="D11" s="6"/>
      <c r="E11" s="6"/>
    </row>
    <row r="12" spans="1:7" ht="30.75" thickBot="1" x14ac:dyDescent="0.3">
      <c r="A12" s="7" t="s">
        <v>4</v>
      </c>
      <c r="B12" s="67" t="s">
        <v>5</v>
      </c>
      <c r="C12" s="68" t="s">
        <v>6</v>
      </c>
      <c r="D12" s="69" t="s">
        <v>7</v>
      </c>
      <c r="E12" s="70" t="s">
        <v>8</v>
      </c>
    </row>
    <row r="13" spans="1:7" s="9" customFormat="1" x14ac:dyDescent="0.25">
      <c r="A13" s="8"/>
      <c r="B13" s="78"/>
      <c r="C13" s="81"/>
      <c r="D13" s="78"/>
      <c r="E13" s="78"/>
    </row>
    <row r="14" spans="1:7" s="9" customFormat="1" x14ac:dyDescent="0.25">
      <c r="A14" s="20"/>
      <c r="B14" s="22">
        <f>+B93</f>
        <v>1891450674</v>
      </c>
      <c r="C14" s="82"/>
      <c r="D14" s="22">
        <f>+B14-C15+E14</f>
        <v>1500646748.21</v>
      </c>
      <c r="E14" s="22"/>
      <c r="F14" s="72"/>
    </row>
    <row r="15" spans="1:7" ht="15.75" thickBot="1" x14ac:dyDescent="0.3">
      <c r="A15" s="23" t="s">
        <v>9</v>
      </c>
      <c r="B15" s="25"/>
      <c r="C15" s="83">
        <f>+C93</f>
        <v>390803925.79000002</v>
      </c>
      <c r="D15" s="25"/>
      <c r="E15" s="25"/>
    </row>
    <row r="16" spans="1:7" ht="15.75" thickBot="1" x14ac:dyDescent="0.3">
      <c r="A16" s="26" t="s">
        <v>10</v>
      </c>
      <c r="B16" s="28">
        <f>SUM(B17:B21)</f>
        <v>1556869509</v>
      </c>
      <c r="C16" s="84">
        <f>SUM(C17:C21)</f>
        <v>354018686.19999999</v>
      </c>
      <c r="D16" s="28"/>
      <c r="E16" s="28"/>
      <c r="F16" s="13"/>
      <c r="G16" s="13"/>
    </row>
    <row r="17" spans="1:9" s="6" customFormat="1" x14ac:dyDescent="0.25">
      <c r="A17" s="29" t="s">
        <v>11</v>
      </c>
      <c r="B17" s="31">
        <v>1039341816</v>
      </c>
      <c r="C17" s="85">
        <v>240054730.75</v>
      </c>
      <c r="D17" s="31"/>
      <c r="E17" s="31"/>
      <c r="F17" s="17"/>
      <c r="G17" s="12"/>
    </row>
    <row r="18" spans="1:9" s="6" customFormat="1" x14ac:dyDescent="0.25">
      <c r="A18" s="29" t="s">
        <v>12</v>
      </c>
      <c r="B18" s="33">
        <v>371982201</v>
      </c>
      <c r="C18" s="86">
        <v>77962775</v>
      </c>
      <c r="D18" s="33"/>
      <c r="E18" s="33"/>
      <c r="F18" s="12"/>
      <c r="G18" s="12"/>
      <c r="H18" s="12"/>
    </row>
    <row r="19" spans="1:9" x14ac:dyDescent="0.25">
      <c r="A19" s="29" t="s">
        <v>13</v>
      </c>
      <c r="B19" s="35">
        <v>20000</v>
      </c>
      <c r="C19" s="87">
        <v>0</v>
      </c>
      <c r="D19" s="35"/>
      <c r="E19" s="35"/>
      <c r="G19" s="13"/>
      <c r="H19" s="13"/>
    </row>
    <row r="20" spans="1:9" x14ac:dyDescent="0.25">
      <c r="A20" s="29" t="s">
        <v>14</v>
      </c>
      <c r="B20" s="35">
        <v>200000</v>
      </c>
      <c r="C20" s="87">
        <v>0</v>
      </c>
      <c r="D20" s="35"/>
      <c r="E20" s="35"/>
      <c r="I20" s="13"/>
    </row>
    <row r="21" spans="1:9" s="6" customFormat="1" ht="15.75" thickBot="1" x14ac:dyDescent="0.3">
      <c r="A21" s="29" t="s">
        <v>15</v>
      </c>
      <c r="B21" s="35">
        <v>145325492</v>
      </c>
      <c r="C21" s="87">
        <v>36001180.450000003</v>
      </c>
      <c r="D21" s="35"/>
      <c r="E21" s="35"/>
      <c r="G21" s="77"/>
    </row>
    <row r="22" spans="1:9" ht="15.75" thickBot="1" x14ac:dyDescent="0.3">
      <c r="A22" s="26" t="s">
        <v>16</v>
      </c>
      <c r="B22" s="28">
        <f>SUM(B23:B31)</f>
        <v>220201109</v>
      </c>
      <c r="C22" s="84">
        <f>SUM(C23:C31)</f>
        <v>31414006.600000001</v>
      </c>
      <c r="D22" s="28"/>
      <c r="E22" s="28"/>
      <c r="F22" s="19"/>
    </row>
    <row r="23" spans="1:9" s="6" customFormat="1" x14ac:dyDescent="0.25">
      <c r="A23" s="29" t="s">
        <v>17</v>
      </c>
      <c r="B23" s="31">
        <v>19640200</v>
      </c>
      <c r="C23" s="85">
        <v>3764386.39</v>
      </c>
      <c r="D23" s="31"/>
      <c r="E23" s="31"/>
    </row>
    <row r="24" spans="1:9" s="6" customFormat="1" x14ac:dyDescent="0.25">
      <c r="A24" s="29" t="s">
        <v>18</v>
      </c>
      <c r="B24" s="35">
        <v>50255653</v>
      </c>
      <c r="C24" s="87">
        <v>9610671.4399999995</v>
      </c>
      <c r="D24" s="35"/>
      <c r="E24" s="35"/>
    </row>
    <row r="25" spans="1:9" s="6" customFormat="1" x14ac:dyDescent="0.25">
      <c r="A25" s="29" t="s">
        <v>19</v>
      </c>
      <c r="B25" s="35">
        <v>4880000</v>
      </c>
      <c r="C25" s="87">
        <v>470100</v>
      </c>
      <c r="D25" s="35"/>
      <c r="E25" s="35"/>
    </row>
    <row r="26" spans="1:9" x14ac:dyDescent="0.25">
      <c r="A26" s="29" t="s">
        <v>20</v>
      </c>
      <c r="B26" s="35">
        <v>965000</v>
      </c>
      <c r="C26" s="87">
        <v>0</v>
      </c>
      <c r="D26" s="35"/>
      <c r="E26" s="35"/>
    </row>
    <row r="27" spans="1:9" s="6" customFormat="1" x14ac:dyDescent="0.25">
      <c r="A27" s="29" t="s">
        <v>21</v>
      </c>
      <c r="B27" s="35">
        <v>12114664</v>
      </c>
      <c r="C27" s="87">
        <v>2607786.36</v>
      </c>
      <c r="D27" s="35"/>
      <c r="E27" s="35"/>
    </row>
    <row r="28" spans="1:9" s="6" customFormat="1" x14ac:dyDescent="0.25">
      <c r="A28" s="29" t="s">
        <v>22</v>
      </c>
      <c r="B28" s="35">
        <v>20512000</v>
      </c>
      <c r="C28" s="88">
        <v>4246525.04</v>
      </c>
      <c r="D28" s="35"/>
      <c r="E28" s="35"/>
    </row>
    <row r="29" spans="1:9" s="10" customFormat="1" ht="24" x14ac:dyDescent="0.25">
      <c r="A29" s="36" t="s">
        <v>23</v>
      </c>
      <c r="B29" s="38">
        <v>7406000</v>
      </c>
      <c r="C29" s="89">
        <v>532315.82999999996</v>
      </c>
      <c r="D29" s="38"/>
      <c r="E29" s="38"/>
    </row>
    <row r="30" spans="1:9" s="6" customFormat="1" x14ac:dyDescent="0.25">
      <c r="A30" s="29" t="s">
        <v>24</v>
      </c>
      <c r="B30" s="35">
        <v>88427592</v>
      </c>
      <c r="C30" s="87">
        <v>7456585.7599999998</v>
      </c>
      <c r="D30" s="35"/>
      <c r="E30" s="35"/>
    </row>
    <row r="31" spans="1:9" ht="15.75" thickBot="1" x14ac:dyDescent="0.3">
      <c r="A31" s="29" t="s">
        <v>25</v>
      </c>
      <c r="B31" s="40">
        <v>16000000</v>
      </c>
      <c r="C31" s="90">
        <v>2725635.78</v>
      </c>
      <c r="D31" s="40"/>
      <c r="E31" s="40"/>
    </row>
    <row r="32" spans="1:9" ht="15.75" thickBot="1" x14ac:dyDescent="0.3">
      <c r="A32" s="26" t="s">
        <v>26</v>
      </c>
      <c r="B32" s="28">
        <f>SUM(B33:B41)</f>
        <v>67996200</v>
      </c>
      <c r="C32" s="84">
        <f>SUM(C33:C41)</f>
        <v>2770358.63</v>
      </c>
      <c r="D32" s="28"/>
      <c r="E32" s="28"/>
    </row>
    <row r="33" spans="1:5" s="6" customFormat="1" x14ac:dyDescent="0.25">
      <c r="A33" s="29" t="s">
        <v>27</v>
      </c>
      <c r="B33" s="31">
        <v>3915000</v>
      </c>
      <c r="C33" s="85">
        <v>542448.18999999994</v>
      </c>
      <c r="D33" s="31"/>
      <c r="E33" s="31"/>
    </row>
    <row r="34" spans="1:5" x14ac:dyDescent="0.25">
      <c r="A34" s="29" t="s">
        <v>28</v>
      </c>
      <c r="B34" s="35">
        <v>4210000</v>
      </c>
      <c r="C34" s="87">
        <v>32005.82</v>
      </c>
      <c r="D34" s="35"/>
      <c r="E34" s="35"/>
    </row>
    <row r="35" spans="1:5" x14ac:dyDescent="0.25">
      <c r="A35" s="29" t="s">
        <v>29</v>
      </c>
      <c r="B35" s="35">
        <v>3369113</v>
      </c>
      <c r="C35" s="87">
        <v>396899.94</v>
      </c>
      <c r="D35" s="35"/>
      <c r="E35" s="35"/>
    </row>
    <row r="36" spans="1:5" x14ac:dyDescent="0.25">
      <c r="A36" s="29" t="s">
        <v>30</v>
      </c>
      <c r="B36" s="35">
        <v>160000</v>
      </c>
      <c r="C36" s="87">
        <v>147448.79999999999</v>
      </c>
      <c r="D36" s="35"/>
      <c r="E36" s="35"/>
    </row>
    <row r="37" spans="1:5" s="11" customFormat="1" x14ac:dyDescent="0.25">
      <c r="A37" s="41" t="s">
        <v>31</v>
      </c>
      <c r="B37" s="43">
        <v>1110000</v>
      </c>
      <c r="C37" s="88">
        <v>135196.09</v>
      </c>
      <c r="D37" s="43"/>
      <c r="E37" s="43"/>
    </row>
    <row r="38" spans="1:5" s="11" customFormat="1" x14ac:dyDescent="0.25">
      <c r="A38" s="41" t="s">
        <v>32</v>
      </c>
      <c r="B38" s="43">
        <v>755000</v>
      </c>
      <c r="C38" s="88">
        <v>3695.76</v>
      </c>
      <c r="D38" s="43"/>
      <c r="E38" s="43"/>
    </row>
    <row r="39" spans="1:5" s="11" customFormat="1" x14ac:dyDescent="0.25">
      <c r="A39" s="41" t="s">
        <v>33</v>
      </c>
      <c r="B39" s="43">
        <v>16380000</v>
      </c>
      <c r="C39" s="88">
        <v>1324992.3999999999</v>
      </c>
      <c r="D39" s="43"/>
      <c r="E39" s="43"/>
    </row>
    <row r="40" spans="1:5" ht="24" x14ac:dyDescent="0.25">
      <c r="A40" s="29" t="s">
        <v>34</v>
      </c>
      <c r="B40" s="35">
        <v>0</v>
      </c>
      <c r="C40" s="87">
        <v>0</v>
      </c>
      <c r="D40" s="35"/>
      <c r="E40" s="35"/>
    </row>
    <row r="41" spans="1:5" s="6" customFormat="1" ht="15.75" thickBot="1" x14ac:dyDescent="0.3">
      <c r="A41" s="29" t="s">
        <v>35</v>
      </c>
      <c r="B41" s="35">
        <v>38097087</v>
      </c>
      <c r="C41" s="87">
        <v>187671.63</v>
      </c>
      <c r="D41" s="35"/>
      <c r="E41" s="35"/>
    </row>
    <row r="42" spans="1:5" ht="15.75" thickBot="1" x14ac:dyDescent="0.3">
      <c r="A42" s="26" t="s">
        <v>36</v>
      </c>
      <c r="B42" s="28">
        <f>SUM(B43:B49)</f>
        <v>12712000</v>
      </c>
      <c r="C42" s="84">
        <f>SUM(C43:C49)</f>
        <v>2557984.36</v>
      </c>
      <c r="D42" s="28"/>
      <c r="E42" s="28"/>
    </row>
    <row r="43" spans="1:5" s="10" customFormat="1" x14ac:dyDescent="0.25">
      <c r="A43" s="44" t="s">
        <v>37</v>
      </c>
      <c r="B43" s="46">
        <v>12563600</v>
      </c>
      <c r="C43" s="91">
        <v>2409000</v>
      </c>
      <c r="D43" s="46"/>
      <c r="E43" s="46"/>
    </row>
    <row r="44" spans="1:5" s="2" customFormat="1" x14ac:dyDescent="0.25">
      <c r="A44" s="44" t="s">
        <v>38</v>
      </c>
      <c r="B44" s="79">
        <v>0</v>
      </c>
      <c r="C44" s="92">
        <v>0</v>
      </c>
      <c r="D44" s="38"/>
      <c r="E44" s="79"/>
    </row>
    <row r="45" spans="1:5" s="10" customFormat="1" x14ac:dyDescent="0.25">
      <c r="A45" s="44" t="s">
        <v>39</v>
      </c>
      <c r="B45" s="46">
        <v>0</v>
      </c>
      <c r="C45" s="91">
        <v>0</v>
      </c>
      <c r="D45" s="46"/>
      <c r="E45" s="46"/>
    </row>
    <row r="46" spans="1:5" s="10" customFormat="1" x14ac:dyDescent="0.25">
      <c r="A46" s="44" t="s">
        <v>40</v>
      </c>
      <c r="B46" s="46">
        <v>0</v>
      </c>
      <c r="C46" s="91">
        <v>0</v>
      </c>
      <c r="D46" s="46"/>
      <c r="E46" s="46"/>
    </row>
    <row r="47" spans="1:5" s="10" customFormat="1" x14ac:dyDescent="0.25">
      <c r="A47" s="44" t="s">
        <v>41</v>
      </c>
      <c r="B47" s="46">
        <v>0</v>
      </c>
      <c r="C47" s="91">
        <v>0</v>
      </c>
      <c r="D47" s="46"/>
      <c r="E47" s="46"/>
    </row>
    <row r="48" spans="1:5" s="6" customFormat="1" x14ac:dyDescent="0.25">
      <c r="A48" s="29" t="s">
        <v>42</v>
      </c>
      <c r="B48" s="31">
        <v>148400</v>
      </c>
      <c r="C48" s="85">
        <v>148984.35999999999</v>
      </c>
      <c r="D48" s="31"/>
      <c r="E48" s="31"/>
    </row>
    <row r="49" spans="1:5" s="10" customFormat="1" ht="15.75" thickBot="1" x14ac:dyDescent="0.3">
      <c r="A49" s="44" t="s">
        <v>43</v>
      </c>
      <c r="B49" s="46"/>
      <c r="C49" s="91">
        <v>0</v>
      </c>
      <c r="D49" s="46"/>
      <c r="E49" s="46"/>
    </row>
    <row r="50" spans="1:5" ht="15.75" thickBot="1" x14ac:dyDescent="0.3">
      <c r="A50" s="26" t="s">
        <v>44</v>
      </c>
      <c r="B50" s="28"/>
      <c r="C50" s="84">
        <f>SUM(C51:C57)</f>
        <v>0</v>
      </c>
      <c r="D50" s="28"/>
      <c r="E50" s="28"/>
    </row>
    <row r="51" spans="1:5" s="6" customFormat="1" x14ac:dyDescent="0.25">
      <c r="A51" s="29" t="s">
        <v>45</v>
      </c>
      <c r="B51" s="31">
        <v>0</v>
      </c>
      <c r="C51" s="85">
        <v>0</v>
      </c>
      <c r="D51" s="31">
        <v>0</v>
      </c>
      <c r="E51" s="31"/>
    </row>
    <row r="52" spans="1:5" s="6" customFormat="1" x14ac:dyDescent="0.25">
      <c r="A52" s="29" t="s">
        <v>46</v>
      </c>
      <c r="B52" s="31">
        <v>0</v>
      </c>
      <c r="C52" s="85">
        <v>0</v>
      </c>
      <c r="D52" s="31">
        <v>0</v>
      </c>
      <c r="E52" s="31"/>
    </row>
    <row r="53" spans="1:5" s="6" customFormat="1" x14ac:dyDescent="0.25">
      <c r="A53" s="29" t="s">
        <v>47</v>
      </c>
      <c r="B53" s="31">
        <v>0</v>
      </c>
      <c r="C53" s="85">
        <v>0</v>
      </c>
      <c r="D53" s="31">
        <v>0</v>
      </c>
      <c r="E53" s="31"/>
    </row>
    <row r="54" spans="1:5" s="10" customFormat="1" x14ac:dyDescent="0.25">
      <c r="A54" s="44" t="s">
        <v>48</v>
      </c>
      <c r="B54" s="46">
        <v>0</v>
      </c>
      <c r="C54" s="91">
        <v>0</v>
      </c>
      <c r="D54" s="46">
        <v>0</v>
      </c>
      <c r="E54" s="46"/>
    </row>
    <row r="55" spans="1:5" s="6" customFormat="1" x14ac:dyDescent="0.25">
      <c r="A55" s="29" t="s">
        <v>49</v>
      </c>
      <c r="B55" s="31">
        <v>0</v>
      </c>
      <c r="C55" s="85">
        <v>0</v>
      </c>
      <c r="D55" s="31">
        <v>0</v>
      </c>
      <c r="E55" s="31"/>
    </row>
    <row r="56" spans="1:5" s="6" customFormat="1" x14ac:dyDescent="0.25">
      <c r="A56" s="29" t="s">
        <v>50</v>
      </c>
      <c r="B56" s="31">
        <v>0</v>
      </c>
      <c r="C56" s="85">
        <v>0</v>
      </c>
      <c r="D56" s="31">
        <v>0</v>
      </c>
      <c r="E56" s="31"/>
    </row>
    <row r="57" spans="1:5" s="10" customFormat="1" ht="15.75" thickBot="1" x14ac:dyDescent="0.3">
      <c r="A57" s="44" t="s">
        <v>51</v>
      </c>
      <c r="B57" s="46">
        <v>0</v>
      </c>
      <c r="C57" s="91">
        <v>0</v>
      </c>
      <c r="D57" s="46">
        <v>0</v>
      </c>
      <c r="E57" s="46"/>
    </row>
    <row r="58" spans="1:5" ht="15.75" thickBot="1" x14ac:dyDescent="0.3">
      <c r="A58" s="26" t="s">
        <v>52</v>
      </c>
      <c r="B58" s="28">
        <f>SUM(B59:B67)</f>
        <v>25271856</v>
      </c>
      <c r="C58" s="84">
        <f>SUM(C59:C67)</f>
        <v>42890</v>
      </c>
      <c r="D58" s="28"/>
      <c r="E58" s="28"/>
    </row>
    <row r="59" spans="1:5" s="11" customFormat="1" x14ac:dyDescent="0.25">
      <c r="A59" s="41" t="s">
        <v>53</v>
      </c>
      <c r="B59" s="49">
        <v>7050000</v>
      </c>
      <c r="C59" s="93">
        <v>42890</v>
      </c>
      <c r="D59" s="49"/>
      <c r="E59" s="49"/>
    </row>
    <row r="60" spans="1:5" s="6" customFormat="1" x14ac:dyDescent="0.25">
      <c r="A60" s="29" t="s">
        <v>54</v>
      </c>
      <c r="B60" s="31">
        <v>300000</v>
      </c>
      <c r="C60" s="85">
        <v>0</v>
      </c>
      <c r="D60" s="31"/>
      <c r="E60" s="31"/>
    </row>
    <row r="61" spans="1:5" s="6" customFormat="1" x14ac:dyDescent="0.25">
      <c r="A61" s="29" t="s">
        <v>55</v>
      </c>
      <c r="B61" s="31"/>
      <c r="C61" s="85">
        <v>0</v>
      </c>
      <c r="D61" s="31"/>
      <c r="E61" s="31"/>
    </row>
    <row r="62" spans="1:5" s="6" customFormat="1" x14ac:dyDescent="0.25">
      <c r="A62" s="29" t="s">
        <v>56</v>
      </c>
      <c r="B62" s="31">
        <v>3000000</v>
      </c>
      <c r="C62" s="85">
        <v>0</v>
      </c>
      <c r="D62" s="31"/>
      <c r="E62" s="31"/>
    </row>
    <row r="63" spans="1:5" s="6" customFormat="1" x14ac:dyDescent="0.25">
      <c r="A63" s="29" t="s">
        <v>57</v>
      </c>
      <c r="B63" s="80">
        <v>3325000</v>
      </c>
      <c r="C63" s="94">
        <v>0</v>
      </c>
      <c r="D63" s="31"/>
      <c r="E63" s="80"/>
    </row>
    <row r="64" spans="1:5" s="6" customFormat="1" x14ac:dyDescent="0.25">
      <c r="A64" s="29" t="s">
        <v>58</v>
      </c>
      <c r="B64" s="31">
        <v>200000</v>
      </c>
      <c r="C64" s="85">
        <v>0</v>
      </c>
      <c r="D64" s="31"/>
      <c r="E64" s="31"/>
    </row>
    <row r="65" spans="1:5" s="6" customFormat="1" x14ac:dyDescent="0.25">
      <c r="A65" s="29" t="s">
        <v>59</v>
      </c>
      <c r="B65" s="31">
        <v>0</v>
      </c>
      <c r="C65" s="85">
        <v>0</v>
      </c>
      <c r="D65" s="31"/>
      <c r="E65" s="31"/>
    </row>
    <row r="66" spans="1:5" s="6" customFormat="1" x14ac:dyDescent="0.25">
      <c r="A66" s="29" t="s">
        <v>60</v>
      </c>
      <c r="B66" s="31">
        <v>11096856</v>
      </c>
      <c r="C66" s="85">
        <v>0</v>
      </c>
      <c r="D66" s="31"/>
      <c r="E66" s="31"/>
    </row>
    <row r="67" spans="1:5" s="10" customFormat="1" ht="15.75" thickBot="1" x14ac:dyDescent="0.3">
      <c r="A67" s="44" t="s">
        <v>61</v>
      </c>
      <c r="B67" s="46">
        <v>300000</v>
      </c>
      <c r="C67" s="91">
        <v>0</v>
      </c>
      <c r="D67" s="46"/>
      <c r="E67" s="46"/>
    </row>
    <row r="68" spans="1:5" ht="15.75" thickBot="1" x14ac:dyDescent="0.3">
      <c r="A68" s="26" t="s">
        <v>62</v>
      </c>
      <c r="B68" s="28">
        <f>SUM(B69:B72)</f>
        <v>8400000</v>
      </c>
      <c r="C68" s="84">
        <f>SUM(C69:C72)</f>
        <v>0</v>
      </c>
      <c r="D68" s="28"/>
      <c r="E68" s="28"/>
    </row>
    <row r="69" spans="1:5" x14ac:dyDescent="0.25">
      <c r="A69" s="29" t="s">
        <v>63</v>
      </c>
      <c r="B69" s="40">
        <v>8400000</v>
      </c>
      <c r="C69" s="90">
        <v>0</v>
      </c>
      <c r="D69" s="40"/>
      <c r="E69" s="40"/>
    </row>
    <row r="70" spans="1:5" x14ac:dyDescent="0.25">
      <c r="A70" s="29" t="s">
        <v>64</v>
      </c>
      <c r="B70" s="40"/>
      <c r="C70" s="90">
        <v>0</v>
      </c>
      <c r="D70" s="40"/>
      <c r="E70" s="40"/>
    </row>
    <row r="71" spans="1:5" x14ac:dyDescent="0.25">
      <c r="A71" s="29" t="s">
        <v>65</v>
      </c>
      <c r="B71" s="40">
        <v>0</v>
      </c>
      <c r="C71" s="90">
        <v>0</v>
      </c>
      <c r="D71" s="40"/>
      <c r="E71" s="40"/>
    </row>
    <row r="72" spans="1:5" s="2" customFormat="1" ht="24.75" thickBot="1" x14ac:dyDescent="0.3">
      <c r="A72" s="36" t="s">
        <v>66</v>
      </c>
      <c r="B72" s="52">
        <v>0</v>
      </c>
      <c r="C72" s="95">
        <v>0</v>
      </c>
      <c r="D72" s="52"/>
      <c r="E72" s="52"/>
    </row>
    <row r="73" spans="1:5" ht="15.75" thickBot="1" x14ac:dyDescent="0.3">
      <c r="A73" s="26" t="s">
        <v>67</v>
      </c>
      <c r="B73" s="28">
        <f>SUM(B74:B77)</f>
        <v>0</v>
      </c>
      <c r="C73" s="84">
        <f>SUM(C74:C77)</f>
        <v>0</v>
      </c>
      <c r="D73" s="28"/>
      <c r="E73" s="28"/>
    </row>
    <row r="74" spans="1:5" x14ac:dyDescent="0.25">
      <c r="A74" s="29" t="s">
        <v>68</v>
      </c>
      <c r="B74" s="31">
        <v>0</v>
      </c>
      <c r="C74" s="85">
        <v>0</v>
      </c>
      <c r="D74" s="31"/>
      <c r="E74" s="31"/>
    </row>
    <row r="75" spans="1:5" ht="15.75" thickBot="1" x14ac:dyDescent="0.3">
      <c r="A75" s="29" t="s">
        <v>69</v>
      </c>
      <c r="B75" s="31">
        <v>0</v>
      </c>
      <c r="C75" s="85">
        <v>0</v>
      </c>
      <c r="D75" s="31"/>
      <c r="E75" s="31"/>
    </row>
    <row r="76" spans="1:5" ht="15.75" thickBot="1" x14ac:dyDescent="0.3">
      <c r="A76" s="26" t="s">
        <v>70</v>
      </c>
      <c r="B76" s="28"/>
      <c r="C76" s="84"/>
      <c r="D76" s="28"/>
      <c r="E76" s="28"/>
    </row>
    <row r="77" spans="1:5" x14ac:dyDescent="0.25">
      <c r="A77" s="29" t="s">
        <v>71</v>
      </c>
      <c r="B77" s="31">
        <v>0</v>
      </c>
      <c r="C77" s="85">
        <v>0</v>
      </c>
      <c r="D77" s="31"/>
      <c r="E77" s="31"/>
    </row>
    <row r="78" spans="1:5" x14ac:dyDescent="0.25">
      <c r="A78" s="29" t="s">
        <v>72</v>
      </c>
      <c r="B78" s="31">
        <v>0</v>
      </c>
      <c r="C78" s="85">
        <v>0</v>
      </c>
      <c r="D78" s="31"/>
      <c r="E78" s="31"/>
    </row>
    <row r="79" spans="1:5" x14ac:dyDescent="0.25">
      <c r="A79" s="29" t="s">
        <v>73</v>
      </c>
      <c r="B79" s="31">
        <v>0</v>
      </c>
      <c r="C79" s="85">
        <v>0</v>
      </c>
      <c r="D79" s="31"/>
      <c r="E79" s="31"/>
    </row>
    <row r="80" spans="1:5" x14ac:dyDescent="0.25">
      <c r="A80" s="53" t="s">
        <v>74</v>
      </c>
      <c r="B80" s="55"/>
      <c r="C80" s="96">
        <f>+C16+C22+C32+C42+C50+C58+C68+C73+C76</f>
        <v>390803925.79000002</v>
      </c>
      <c r="D80" s="55"/>
      <c r="E80" s="55"/>
    </row>
    <row r="81" spans="1:6" x14ac:dyDescent="0.25">
      <c r="A81" s="36"/>
      <c r="B81" s="35"/>
      <c r="C81" s="87"/>
      <c r="D81" s="35"/>
      <c r="E81" s="35"/>
    </row>
    <row r="82" spans="1:6" ht="15.75" thickBot="1" x14ac:dyDescent="0.3">
      <c r="A82" s="23" t="s">
        <v>75</v>
      </c>
      <c r="B82" s="57">
        <v>0</v>
      </c>
      <c r="C82" s="97">
        <v>0</v>
      </c>
      <c r="D82" s="57">
        <v>0</v>
      </c>
      <c r="E82" s="57"/>
    </row>
    <row r="83" spans="1:6" ht="15.75" thickBot="1" x14ac:dyDescent="0.3">
      <c r="A83" s="26" t="s">
        <v>76</v>
      </c>
      <c r="B83" s="28"/>
      <c r="C83" s="84"/>
      <c r="D83" s="28"/>
      <c r="E83" s="28"/>
    </row>
    <row r="84" spans="1:6" x14ac:dyDescent="0.25">
      <c r="A84" s="29" t="s">
        <v>77</v>
      </c>
      <c r="B84" s="31">
        <v>0</v>
      </c>
      <c r="C84" s="85">
        <v>0</v>
      </c>
      <c r="D84" s="31">
        <v>0</v>
      </c>
      <c r="E84" s="31"/>
    </row>
    <row r="85" spans="1:6" ht="15.75" thickBot="1" x14ac:dyDescent="0.3">
      <c r="A85" s="29" t="s">
        <v>78</v>
      </c>
      <c r="B85" s="31">
        <v>0</v>
      </c>
      <c r="C85" s="85">
        <v>0</v>
      </c>
      <c r="D85" s="31">
        <v>0</v>
      </c>
      <c r="E85" s="31"/>
    </row>
    <row r="86" spans="1:6" ht="15.75" thickBot="1" x14ac:dyDescent="0.3">
      <c r="A86" s="26" t="s">
        <v>79</v>
      </c>
      <c r="B86" s="28"/>
      <c r="C86" s="84"/>
      <c r="D86" s="28"/>
      <c r="E86" s="28"/>
    </row>
    <row r="87" spans="1:6" x14ac:dyDescent="0.25">
      <c r="A87" s="29" t="s">
        <v>80</v>
      </c>
      <c r="B87" s="31">
        <v>0</v>
      </c>
      <c r="C87" s="85">
        <v>0</v>
      </c>
      <c r="D87" s="31">
        <v>0</v>
      </c>
      <c r="E87" s="31"/>
    </row>
    <row r="88" spans="1:6" ht="15.75" thickBot="1" x14ac:dyDescent="0.3">
      <c r="A88" s="29" t="s">
        <v>81</v>
      </c>
      <c r="B88" s="40">
        <v>0</v>
      </c>
      <c r="C88" s="90">
        <v>0</v>
      </c>
      <c r="D88" s="40">
        <v>0</v>
      </c>
      <c r="E88" s="40"/>
    </row>
    <row r="89" spans="1:6" ht="15.75" thickBot="1" x14ac:dyDescent="0.3">
      <c r="A89" s="26" t="s">
        <v>82</v>
      </c>
      <c r="B89" s="28"/>
      <c r="C89" s="84"/>
      <c r="D89" s="28"/>
      <c r="E89" s="28"/>
    </row>
    <row r="90" spans="1:6" ht="15.75" thickBot="1" x14ac:dyDescent="0.3">
      <c r="A90" s="29" t="s">
        <v>83</v>
      </c>
      <c r="B90" s="59">
        <v>0</v>
      </c>
      <c r="C90" s="98">
        <v>0</v>
      </c>
      <c r="D90" s="59">
        <v>0</v>
      </c>
      <c r="E90" s="59"/>
    </row>
    <row r="91" spans="1:6" ht="15.75" thickBot="1" x14ac:dyDescent="0.3">
      <c r="A91" s="53" t="s">
        <v>84</v>
      </c>
      <c r="B91" s="28">
        <f>B16+B22+B32+B42+B58+B68</f>
        <v>1891450674</v>
      </c>
      <c r="C91" s="84">
        <f>C16+C22+C32+C42+C50+C58+C68+C73+C76</f>
        <v>390803925.79000002</v>
      </c>
      <c r="D91" s="28"/>
      <c r="E91" s="28"/>
      <c r="F91" s="13"/>
    </row>
    <row r="92" spans="1:6" ht="15.75" thickBot="1" x14ac:dyDescent="0.3">
      <c r="A92" s="60"/>
      <c r="B92" s="101"/>
      <c r="C92" s="99"/>
      <c r="D92" s="103"/>
      <c r="E92" s="74"/>
    </row>
    <row r="93" spans="1:6" ht="15.75" thickBot="1" x14ac:dyDescent="0.3">
      <c r="A93" s="62" t="s">
        <v>85</v>
      </c>
      <c r="B93" s="100">
        <f>+B91-B92</f>
        <v>1891450674</v>
      </c>
      <c r="C93" s="71">
        <f>C91</f>
        <v>390803925.79000002</v>
      </c>
      <c r="D93" s="102">
        <f>+B93-C93+E93</f>
        <v>1500646748.21</v>
      </c>
      <c r="E93" s="76"/>
    </row>
    <row r="94" spans="1:6" ht="15.75" thickTop="1" x14ac:dyDescent="0.25">
      <c r="A94" s="60"/>
      <c r="B94" s="61"/>
      <c r="C94" s="61"/>
      <c r="D94" s="61"/>
      <c r="E94" s="60"/>
    </row>
    <row r="95" spans="1:6" x14ac:dyDescent="0.25">
      <c r="A95" s="60"/>
      <c r="B95" s="61"/>
      <c r="C95" s="60"/>
      <c r="D95" s="60"/>
      <c r="E95" s="60"/>
    </row>
    <row r="96" spans="1:6" x14ac:dyDescent="0.25">
      <c r="A96" s="63" t="s">
        <v>86</v>
      </c>
      <c r="B96" s="143" t="s">
        <v>87</v>
      </c>
      <c r="C96" s="143"/>
      <c r="D96" s="143"/>
      <c r="E96" s="143"/>
    </row>
    <row r="97" spans="1:5" x14ac:dyDescent="0.25">
      <c r="A97" s="60"/>
      <c r="B97" s="61"/>
      <c r="C97" s="60"/>
      <c r="D97" s="60"/>
      <c r="E97" s="60"/>
    </row>
    <row r="98" spans="1:5" x14ac:dyDescent="0.25">
      <c r="A98" s="60"/>
      <c r="B98" s="61"/>
      <c r="C98" s="60"/>
      <c r="D98" s="60"/>
      <c r="E98" s="60"/>
    </row>
    <row r="99" spans="1:5" x14ac:dyDescent="0.25">
      <c r="A99" s="60" t="s">
        <v>88</v>
      </c>
      <c r="B99" s="61" t="s">
        <v>89</v>
      </c>
      <c r="C99" s="60"/>
      <c r="D99" s="60" t="s">
        <v>97</v>
      </c>
      <c r="E99" s="60"/>
    </row>
    <row r="100" spans="1:5" x14ac:dyDescent="0.25">
      <c r="A100" s="64" t="s">
        <v>95</v>
      </c>
      <c r="B100" s="144" t="s">
        <v>90</v>
      </c>
      <c r="C100" s="144"/>
      <c r="D100" s="144"/>
      <c r="E100" s="144"/>
    </row>
    <row r="101" spans="1:5" x14ac:dyDescent="0.25">
      <c r="A101" s="65" t="s">
        <v>96</v>
      </c>
      <c r="B101" s="61"/>
      <c r="C101" s="145" t="s">
        <v>91</v>
      </c>
      <c r="D101" s="145"/>
      <c r="E101" s="60"/>
    </row>
    <row r="102" spans="1:5" x14ac:dyDescent="0.25">
      <c r="A102" s="60"/>
      <c r="B102" s="61"/>
      <c r="C102" s="60"/>
      <c r="D102" s="60"/>
      <c r="E102" s="60"/>
    </row>
    <row r="103" spans="1:5" x14ac:dyDescent="0.25">
      <c r="A103" s="60"/>
      <c r="B103" s="61"/>
      <c r="C103" s="60"/>
      <c r="D103" s="60"/>
      <c r="E103" s="60"/>
    </row>
    <row r="104" spans="1:5" x14ac:dyDescent="0.25">
      <c r="A104" s="60"/>
      <c r="B104" s="61"/>
      <c r="C104" s="60"/>
      <c r="D104" s="60"/>
      <c r="E104" s="60"/>
    </row>
    <row r="105" spans="1:5" x14ac:dyDescent="0.25">
      <c r="A105" s="145" t="s">
        <v>92</v>
      </c>
      <c r="B105" s="145"/>
      <c r="C105" s="145"/>
      <c r="D105" s="145"/>
      <c r="E105" s="145"/>
    </row>
    <row r="106" spans="1:5" x14ac:dyDescent="0.25">
      <c r="A106" s="145"/>
      <c r="B106" s="145"/>
      <c r="C106" s="145"/>
      <c r="D106" s="145"/>
      <c r="E106" s="145"/>
    </row>
    <row r="107" spans="1:5" x14ac:dyDescent="0.25">
      <c r="A107" s="145"/>
      <c r="B107" s="145"/>
      <c r="C107" s="145"/>
      <c r="D107" s="145"/>
      <c r="E107" s="145"/>
    </row>
    <row r="108" spans="1:5" x14ac:dyDescent="0.25">
      <c r="A108" s="145"/>
      <c r="B108" s="145"/>
      <c r="C108" s="145"/>
      <c r="D108" s="145"/>
      <c r="E108" s="145"/>
    </row>
    <row r="109" spans="1:5" x14ac:dyDescent="0.25">
      <c r="A109" s="60"/>
      <c r="B109" s="61"/>
      <c r="C109" s="60"/>
      <c r="D109" s="60"/>
      <c r="E109" s="60"/>
    </row>
    <row r="110" spans="1:5" x14ac:dyDescent="0.25">
      <c r="A110" s="145" t="s">
        <v>88</v>
      </c>
      <c r="B110" s="145"/>
      <c r="C110" s="145"/>
      <c r="D110" s="145"/>
      <c r="E110" s="145"/>
    </row>
    <row r="111" spans="1:5" x14ac:dyDescent="0.25">
      <c r="A111" s="144" t="s">
        <v>93</v>
      </c>
      <c r="B111" s="144"/>
      <c r="C111" s="144"/>
      <c r="D111" s="144"/>
      <c r="E111" s="144"/>
    </row>
    <row r="112" spans="1:5" x14ac:dyDescent="0.25">
      <c r="A112" s="142" t="s">
        <v>94</v>
      </c>
      <c r="B112" s="142"/>
      <c r="C112" s="142"/>
      <c r="D112" s="142"/>
      <c r="E112" s="142"/>
    </row>
  </sheetData>
  <mergeCells count="13">
    <mergeCell ref="A10:E10"/>
    <mergeCell ref="A5:E5"/>
    <mergeCell ref="A6:E6"/>
    <mergeCell ref="A7:E7"/>
    <mergeCell ref="A8:E8"/>
    <mergeCell ref="A9:E9"/>
    <mergeCell ref="A112:E112"/>
    <mergeCell ref="B96:E96"/>
    <mergeCell ref="B100:E100"/>
    <mergeCell ref="C101:D101"/>
    <mergeCell ref="A105:E108"/>
    <mergeCell ref="A110:E110"/>
    <mergeCell ref="A111:E111"/>
  </mergeCells>
  <pageMargins left="0.7" right="0.7" top="0.75" bottom="0.75" header="0.3" footer="0.3"/>
  <pageSetup scale="66" orientation="portrait" r:id="rId1"/>
  <rowBreaks count="1" manualBreakCount="1">
    <brk id="67" max="4" man="1"/>
  </rowBreaks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2"/>
  <sheetViews>
    <sheetView topLeftCell="A4" zoomScaleNormal="100" workbookViewId="0">
      <selection activeCell="B119" sqref="B119"/>
    </sheetView>
  </sheetViews>
  <sheetFormatPr baseColWidth="10" defaultColWidth="9.140625" defaultRowHeight="15" x14ac:dyDescent="0.25"/>
  <cols>
    <col min="1" max="1" width="57.7109375" customWidth="1"/>
    <col min="2" max="2" width="19.5703125" style="13" customWidth="1"/>
    <col min="3" max="3" width="17.140625" customWidth="1"/>
    <col min="4" max="4" width="13.7109375" customWidth="1"/>
    <col min="5" max="5" width="12" customWidth="1"/>
    <col min="6" max="6" width="15.140625" bestFit="1" customWidth="1"/>
    <col min="7" max="7" width="16.85546875" bestFit="1" customWidth="1"/>
    <col min="8" max="8" width="14.140625" bestFit="1" customWidth="1"/>
    <col min="9" max="9" width="15.140625" bestFit="1" customWidth="1"/>
  </cols>
  <sheetData>
    <row r="1" spans="1:7" ht="18.75" x14ac:dyDescent="0.25">
      <c r="A1" s="1"/>
      <c r="B1" s="14"/>
      <c r="C1" s="1"/>
      <c r="D1" s="1"/>
      <c r="E1" s="1"/>
    </row>
    <row r="2" spans="1:7" ht="18.75" x14ac:dyDescent="0.25">
      <c r="A2" s="1"/>
      <c r="B2" s="14"/>
      <c r="C2" s="1"/>
      <c r="D2" s="1"/>
      <c r="E2" s="1"/>
    </row>
    <row r="3" spans="1:7" x14ac:dyDescent="0.25">
      <c r="B3" s="15"/>
      <c r="C3" s="2"/>
      <c r="D3" s="2"/>
    </row>
    <row r="4" spans="1:7" x14ac:dyDescent="0.25">
      <c r="A4" s="3"/>
      <c r="B4" s="16"/>
      <c r="C4" s="3"/>
      <c r="D4" s="3"/>
      <c r="E4" s="3"/>
    </row>
    <row r="5" spans="1:7" x14ac:dyDescent="0.25">
      <c r="A5" s="137" t="s">
        <v>0</v>
      </c>
      <c r="B5" s="137"/>
      <c r="C5" s="137"/>
      <c r="D5" s="137"/>
      <c r="E5" s="137"/>
    </row>
    <row r="6" spans="1:7" x14ac:dyDescent="0.25">
      <c r="A6" s="138" t="s">
        <v>1</v>
      </c>
      <c r="B6" s="138"/>
      <c r="C6" s="138"/>
      <c r="D6" s="138"/>
      <c r="E6" s="138"/>
    </row>
    <row r="7" spans="1:7" ht="18.75" x14ac:dyDescent="0.3">
      <c r="A7" s="139" t="s">
        <v>99</v>
      </c>
      <c r="B7" s="139"/>
      <c r="C7" s="139"/>
      <c r="D7" s="139"/>
      <c r="E7" s="139"/>
      <c r="F7" s="4"/>
    </row>
    <row r="8" spans="1:7" ht="15.75" x14ac:dyDescent="0.25">
      <c r="A8" s="140" t="s">
        <v>2</v>
      </c>
      <c r="B8" s="140"/>
      <c r="C8" s="140"/>
      <c r="D8" s="140"/>
      <c r="E8" s="140"/>
      <c r="F8" s="5"/>
    </row>
    <row r="9" spans="1:7" ht="15.75" x14ac:dyDescent="0.25">
      <c r="A9" s="141" t="s">
        <v>101</v>
      </c>
      <c r="B9" s="141"/>
      <c r="C9" s="141"/>
      <c r="D9" s="141"/>
      <c r="E9" s="141"/>
      <c r="F9" s="5"/>
    </row>
    <row r="10" spans="1:7" ht="15.75" x14ac:dyDescent="0.25">
      <c r="A10" s="136" t="s">
        <v>3</v>
      </c>
      <c r="B10" s="136"/>
      <c r="C10" s="136"/>
      <c r="D10" s="136"/>
      <c r="E10" s="136"/>
      <c r="F10" s="5"/>
    </row>
    <row r="11" spans="1:7" ht="15.75" thickBot="1" x14ac:dyDescent="0.3">
      <c r="A11" s="6"/>
      <c r="B11" s="12"/>
      <c r="C11" s="6"/>
      <c r="D11" s="6"/>
      <c r="E11" s="6"/>
    </row>
    <row r="12" spans="1:7" ht="30.75" thickBot="1" x14ac:dyDescent="0.3">
      <c r="A12" s="7" t="s">
        <v>4</v>
      </c>
      <c r="B12" s="67" t="s">
        <v>5</v>
      </c>
      <c r="C12" s="68" t="s">
        <v>6</v>
      </c>
      <c r="D12" s="69" t="s">
        <v>7</v>
      </c>
      <c r="E12" s="70" t="s">
        <v>8</v>
      </c>
    </row>
    <row r="13" spans="1:7" s="9" customFormat="1" x14ac:dyDescent="0.25">
      <c r="A13" s="8"/>
      <c r="B13" s="78"/>
      <c r="C13" s="81"/>
      <c r="D13" s="78"/>
      <c r="E13" s="78"/>
    </row>
    <row r="14" spans="1:7" s="9" customFormat="1" x14ac:dyDescent="0.25">
      <c r="A14" s="20"/>
      <c r="B14" s="22">
        <f>+B93</f>
        <v>1891450674</v>
      </c>
      <c r="C14" s="82"/>
      <c r="D14" s="22">
        <f>+B14-C15+E14</f>
        <v>1287001984.8</v>
      </c>
      <c r="E14" s="22"/>
      <c r="F14" s="72"/>
    </row>
    <row r="15" spans="1:7" ht="15.75" thickBot="1" x14ac:dyDescent="0.3">
      <c r="A15" s="23" t="s">
        <v>9</v>
      </c>
      <c r="B15" s="25"/>
      <c r="C15" s="83">
        <f>+C93</f>
        <v>604448689.20000005</v>
      </c>
      <c r="D15" s="25"/>
      <c r="E15" s="25"/>
    </row>
    <row r="16" spans="1:7" ht="15.75" thickBot="1" x14ac:dyDescent="0.3">
      <c r="A16" s="26" t="s">
        <v>10</v>
      </c>
      <c r="B16" s="28">
        <f>SUM(B17:B21)</f>
        <v>1556869509</v>
      </c>
      <c r="C16" s="84">
        <f>SUM(C17:C21)</f>
        <v>541396133.72000003</v>
      </c>
      <c r="D16" s="28"/>
      <c r="E16" s="28"/>
      <c r="F16" s="13"/>
      <c r="G16" s="13"/>
    </row>
    <row r="17" spans="1:9" s="6" customFormat="1" x14ac:dyDescent="0.25">
      <c r="A17" s="29" t="s">
        <v>11</v>
      </c>
      <c r="B17" s="31">
        <v>1039341816</v>
      </c>
      <c r="C17" s="85">
        <v>400834370.75</v>
      </c>
      <c r="D17" s="31"/>
      <c r="E17" s="31"/>
      <c r="F17" s="17"/>
      <c r="G17" s="12"/>
    </row>
    <row r="18" spans="1:9" s="6" customFormat="1" x14ac:dyDescent="0.25">
      <c r="A18" s="29" t="s">
        <v>12</v>
      </c>
      <c r="B18" s="33">
        <v>371982201</v>
      </c>
      <c r="C18" s="86">
        <v>80443575</v>
      </c>
      <c r="D18" s="33"/>
      <c r="E18" s="33"/>
      <c r="F18" s="12"/>
      <c r="G18" s="12"/>
      <c r="H18" s="12"/>
    </row>
    <row r="19" spans="1:9" x14ac:dyDescent="0.25">
      <c r="A19" s="29" t="s">
        <v>13</v>
      </c>
      <c r="B19" s="35">
        <v>20000</v>
      </c>
      <c r="C19" s="87">
        <v>0</v>
      </c>
      <c r="D19" s="35"/>
      <c r="E19" s="35"/>
      <c r="G19" s="13"/>
      <c r="H19" s="13"/>
    </row>
    <row r="20" spans="1:9" x14ac:dyDescent="0.25">
      <c r="A20" s="29" t="s">
        <v>14</v>
      </c>
      <c r="B20" s="35">
        <v>200000</v>
      </c>
      <c r="C20" s="87">
        <v>0</v>
      </c>
      <c r="D20" s="35"/>
      <c r="E20" s="35"/>
      <c r="I20" s="13"/>
    </row>
    <row r="21" spans="1:9" s="6" customFormat="1" ht="15.75" thickBot="1" x14ac:dyDescent="0.3">
      <c r="A21" s="29" t="s">
        <v>15</v>
      </c>
      <c r="B21" s="35">
        <v>145325492</v>
      </c>
      <c r="C21" s="87">
        <v>60118187.969999999</v>
      </c>
      <c r="D21" s="35"/>
      <c r="E21" s="35"/>
      <c r="G21" s="77"/>
    </row>
    <row r="22" spans="1:9" ht="15.75" thickBot="1" x14ac:dyDescent="0.3">
      <c r="A22" s="26" t="s">
        <v>16</v>
      </c>
      <c r="B22" s="28">
        <f>SUM(B23:B31)</f>
        <v>220201109</v>
      </c>
      <c r="C22" s="84">
        <f>SUM(C23:C31)</f>
        <v>53888288.399999999</v>
      </c>
      <c r="D22" s="28"/>
      <c r="E22" s="28"/>
      <c r="F22" s="19"/>
    </row>
    <row r="23" spans="1:9" s="6" customFormat="1" x14ac:dyDescent="0.25">
      <c r="A23" s="29" t="s">
        <v>17</v>
      </c>
      <c r="B23" s="31">
        <v>19640200</v>
      </c>
      <c r="C23" s="85">
        <v>5156359.8899999997</v>
      </c>
      <c r="D23" s="31"/>
      <c r="E23" s="31"/>
    </row>
    <row r="24" spans="1:9" s="6" customFormat="1" x14ac:dyDescent="0.25">
      <c r="A24" s="29" t="s">
        <v>18</v>
      </c>
      <c r="B24" s="35">
        <v>50255653</v>
      </c>
      <c r="C24" s="87">
        <v>20994378.41</v>
      </c>
      <c r="D24" s="35"/>
      <c r="E24" s="35"/>
    </row>
    <row r="25" spans="1:9" s="6" customFormat="1" x14ac:dyDescent="0.25">
      <c r="A25" s="29" t="s">
        <v>19</v>
      </c>
      <c r="B25" s="35">
        <v>4880000</v>
      </c>
      <c r="C25" s="87">
        <v>1014101.95</v>
      </c>
      <c r="D25" s="35"/>
      <c r="E25" s="35"/>
    </row>
    <row r="26" spans="1:9" x14ac:dyDescent="0.25">
      <c r="A26" s="29" t="s">
        <v>20</v>
      </c>
      <c r="B26" s="35">
        <v>965000</v>
      </c>
      <c r="C26" s="87">
        <v>30252</v>
      </c>
      <c r="D26" s="35"/>
      <c r="E26" s="35"/>
    </row>
    <row r="27" spans="1:9" s="6" customFormat="1" x14ac:dyDescent="0.25">
      <c r="A27" s="29" t="s">
        <v>21</v>
      </c>
      <c r="B27" s="35">
        <v>12114664</v>
      </c>
      <c r="C27" s="87">
        <v>4355611.9800000004</v>
      </c>
      <c r="D27" s="35"/>
      <c r="E27" s="35"/>
    </row>
    <row r="28" spans="1:9" s="6" customFormat="1" x14ac:dyDescent="0.25">
      <c r="A28" s="29" t="s">
        <v>22</v>
      </c>
      <c r="B28" s="35">
        <v>20512000</v>
      </c>
      <c r="C28" s="88">
        <v>7604185.21</v>
      </c>
      <c r="D28" s="35"/>
      <c r="E28" s="35"/>
    </row>
    <row r="29" spans="1:9" s="10" customFormat="1" ht="24" x14ac:dyDescent="0.25">
      <c r="A29" s="36" t="s">
        <v>23</v>
      </c>
      <c r="B29" s="38">
        <v>7406000</v>
      </c>
      <c r="C29" s="89">
        <v>618079.93999999994</v>
      </c>
      <c r="D29" s="38"/>
      <c r="E29" s="38"/>
    </row>
    <row r="30" spans="1:9" s="6" customFormat="1" x14ac:dyDescent="0.25">
      <c r="A30" s="29" t="s">
        <v>24</v>
      </c>
      <c r="B30" s="35">
        <v>88427592</v>
      </c>
      <c r="C30" s="87">
        <v>10970003.48</v>
      </c>
      <c r="D30" s="35"/>
      <c r="E30" s="35"/>
    </row>
    <row r="31" spans="1:9" ht="15.75" thickBot="1" x14ac:dyDescent="0.3">
      <c r="A31" s="29" t="s">
        <v>25</v>
      </c>
      <c r="B31" s="40">
        <v>16000000</v>
      </c>
      <c r="C31" s="90">
        <v>3145315.54</v>
      </c>
      <c r="D31" s="40"/>
      <c r="E31" s="40"/>
    </row>
    <row r="32" spans="1:9" ht="15.75" thickBot="1" x14ac:dyDescent="0.3">
      <c r="A32" s="26" t="s">
        <v>26</v>
      </c>
      <c r="B32" s="28">
        <f>SUM(B33:B41)</f>
        <v>67996200</v>
      </c>
      <c r="C32" s="84">
        <f>SUM(C33:C41)</f>
        <v>4005918.09</v>
      </c>
      <c r="D32" s="28"/>
      <c r="E32" s="28"/>
    </row>
    <row r="33" spans="1:5" s="6" customFormat="1" x14ac:dyDescent="0.25">
      <c r="A33" s="29" t="s">
        <v>27</v>
      </c>
      <c r="B33" s="31">
        <v>3915000</v>
      </c>
      <c r="C33" s="85">
        <v>707726.72</v>
      </c>
      <c r="D33" s="31"/>
      <c r="E33" s="31"/>
    </row>
    <row r="34" spans="1:5" x14ac:dyDescent="0.25">
      <c r="A34" s="29" t="s">
        <v>28</v>
      </c>
      <c r="B34" s="35">
        <v>4210000</v>
      </c>
      <c r="C34" s="87">
        <v>34630.129999999997</v>
      </c>
      <c r="D34" s="35"/>
      <c r="E34" s="35"/>
    </row>
    <row r="35" spans="1:5" x14ac:dyDescent="0.25">
      <c r="A35" s="29" t="s">
        <v>29</v>
      </c>
      <c r="B35" s="35">
        <v>3369113</v>
      </c>
      <c r="C35" s="87">
        <v>400586.29</v>
      </c>
      <c r="D35" s="35"/>
      <c r="E35" s="35"/>
    </row>
    <row r="36" spans="1:5" x14ac:dyDescent="0.25">
      <c r="A36" s="29" t="s">
        <v>30</v>
      </c>
      <c r="B36" s="35">
        <v>160000</v>
      </c>
      <c r="C36" s="88">
        <v>147448.79999999999</v>
      </c>
      <c r="D36" s="35"/>
      <c r="E36" s="35"/>
    </row>
    <row r="37" spans="1:5" s="11" customFormat="1" x14ac:dyDescent="0.25">
      <c r="A37" s="41" t="s">
        <v>31</v>
      </c>
      <c r="B37" s="43">
        <v>1110000</v>
      </c>
      <c r="C37" s="88">
        <v>144923.73000000001</v>
      </c>
      <c r="D37" s="43"/>
      <c r="E37" s="43"/>
    </row>
    <row r="38" spans="1:5" s="11" customFormat="1" x14ac:dyDescent="0.25">
      <c r="A38" s="41" t="s">
        <v>32</v>
      </c>
      <c r="B38" s="43">
        <v>755000</v>
      </c>
      <c r="C38" s="88">
        <v>26878.41</v>
      </c>
      <c r="D38" s="43"/>
      <c r="E38" s="43"/>
    </row>
    <row r="39" spans="1:5" s="11" customFormat="1" ht="24" x14ac:dyDescent="0.25">
      <c r="A39" s="41" t="s">
        <v>33</v>
      </c>
      <c r="B39" s="43">
        <v>16380000</v>
      </c>
      <c r="C39" s="88">
        <v>1345596.04</v>
      </c>
      <c r="D39" s="43"/>
      <c r="E39" s="43"/>
    </row>
    <row r="40" spans="1:5" ht="24" x14ac:dyDescent="0.25">
      <c r="A40" s="29" t="s">
        <v>34</v>
      </c>
      <c r="B40" s="35">
        <v>0</v>
      </c>
      <c r="C40" s="87">
        <v>0</v>
      </c>
      <c r="D40" s="35"/>
      <c r="E40" s="35"/>
    </row>
    <row r="41" spans="1:5" s="6" customFormat="1" ht="15.75" thickBot="1" x14ac:dyDescent="0.3">
      <c r="A41" s="29" t="s">
        <v>35</v>
      </c>
      <c r="B41" s="35">
        <v>38097087</v>
      </c>
      <c r="C41" s="87">
        <v>1198127.97</v>
      </c>
      <c r="D41" s="35"/>
      <c r="E41" s="35"/>
    </row>
    <row r="42" spans="1:5" ht="15.75" thickBot="1" x14ac:dyDescent="0.3">
      <c r="A42" s="26" t="s">
        <v>36</v>
      </c>
      <c r="B42" s="28">
        <f>SUM(B43:B49)</f>
        <v>12712000</v>
      </c>
      <c r="C42" s="84">
        <f>SUM(C43:C49)</f>
        <v>4202359.3600000003</v>
      </c>
      <c r="D42" s="28"/>
      <c r="E42" s="28"/>
    </row>
    <row r="43" spans="1:5" s="10" customFormat="1" x14ac:dyDescent="0.25">
      <c r="A43" s="44" t="s">
        <v>37</v>
      </c>
      <c r="B43" s="46">
        <v>12563600</v>
      </c>
      <c r="C43" s="91">
        <v>4053375</v>
      </c>
      <c r="D43" s="46"/>
      <c r="E43" s="46"/>
    </row>
    <row r="44" spans="1:5" s="2" customFormat="1" x14ac:dyDescent="0.25">
      <c r="A44" s="44" t="s">
        <v>38</v>
      </c>
      <c r="B44" s="79">
        <v>0</v>
      </c>
      <c r="C44" s="92">
        <v>0</v>
      </c>
      <c r="D44" s="38"/>
      <c r="E44" s="79"/>
    </row>
    <row r="45" spans="1:5" s="10" customFormat="1" x14ac:dyDescent="0.25">
      <c r="A45" s="44" t="s">
        <v>39</v>
      </c>
      <c r="B45" s="46">
        <v>0</v>
      </c>
      <c r="C45" s="91">
        <v>0</v>
      </c>
      <c r="D45" s="46"/>
      <c r="E45" s="46"/>
    </row>
    <row r="46" spans="1:5" s="10" customFormat="1" x14ac:dyDescent="0.25">
      <c r="A46" s="44" t="s">
        <v>40</v>
      </c>
      <c r="B46" s="46">
        <v>0</v>
      </c>
      <c r="C46" s="91">
        <v>0</v>
      </c>
      <c r="D46" s="46"/>
      <c r="E46" s="46"/>
    </row>
    <row r="47" spans="1:5" s="10" customFormat="1" x14ac:dyDescent="0.25">
      <c r="A47" s="44" t="s">
        <v>41</v>
      </c>
      <c r="B47" s="46">
        <v>0</v>
      </c>
      <c r="C47" s="91">
        <v>0</v>
      </c>
      <c r="D47" s="46"/>
      <c r="E47" s="46"/>
    </row>
    <row r="48" spans="1:5" s="6" customFormat="1" x14ac:dyDescent="0.25">
      <c r="A48" s="29" t="s">
        <v>42</v>
      </c>
      <c r="B48" s="31">
        <v>148400</v>
      </c>
      <c r="C48" s="85">
        <v>148984.35999999999</v>
      </c>
      <c r="D48" s="31"/>
      <c r="E48" s="31"/>
    </row>
    <row r="49" spans="1:5" s="10" customFormat="1" ht="15.75" thickBot="1" x14ac:dyDescent="0.3">
      <c r="A49" s="44" t="s">
        <v>43</v>
      </c>
      <c r="B49" s="46"/>
      <c r="C49" s="91">
        <v>0</v>
      </c>
      <c r="D49" s="46"/>
      <c r="E49" s="46"/>
    </row>
    <row r="50" spans="1:5" ht="15.75" thickBot="1" x14ac:dyDescent="0.3">
      <c r="A50" s="26" t="s">
        <v>44</v>
      </c>
      <c r="B50" s="28"/>
      <c r="C50" s="84">
        <f>SUM(C51:C57)</f>
        <v>0</v>
      </c>
      <c r="D50" s="28"/>
      <c r="E50" s="28"/>
    </row>
    <row r="51" spans="1:5" s="6" customFormat="1" x14ac:dyDescent="0.25">
      <c r="A51" s="29" t="s">
        <v>45</v>
      </c>
      <c r="B51" s="31">
        <v>0</v>
      </c>
      <c r="C51" s="85">
        <v>0</v>
      </c>
      <c r="D51" s="31">
        <v>0</v>
      </c>
      <c r="E51" s="31"/>
    </row>
    <row r="52" spans="1:5" s="6" customFormat="1" x14ac:dyDescent="0.25">
      <c r="A52" s="29" t="s">
        <v>46</v>
      </c>
      <c r="B52" s="31">
        <v>0</v>
      </c>
      <c r="C52" s="85">
        <v>0</v>
      </c>
      <c r="D52" s="31">
        <v>0</v>
      </c>
      <c r="E52" s="31"/>
    </row>
    <row r="53" spans="1:5" s="6" customFormat="1" x14ac:dyDescent="0.25">
      <c r="A53" s="29" t="s">
        <v>47</v>
      </c>
      <c r="B53" s="31">
        <v>0</v>
      </c>
      <c r="C53" s="85">
        <v>0</v>
      </c>
      <c r="D53" s="31">
        <v>0</v>
      </c>
      <c r="E53" s="31"/>
    </row>
    <row r="54" spans="1:5" s="10" customFormat="1" x14ac:dyDescent="0.25">
      <c r="A54" s="44" t="s">
        <v>48</v>
      </c>
      <c r="B54" s="46">
        <v>0</v>
      </c>
      <c r="C54" s="91">
        <v>0</v>
      </c>
      <c r="D54" s="46">
        <v>0</v>
      </c>
      <c r="E54" s="46"/>
    </row>
    <row r="55" spans="1:5" s="6" customFormat="1" x14ac:dyDescent="0.25">
      <c r="A55" s="29" t="s">
        <v>49</v>
      </c>
      <c r="B55" s="31">
        <v>0</v>
      </c>
      <c r="C55" s="85">
        <v>0</v>
      </c>
      <c r="D55" s="31">
        <v>0</v>
      </c>
      <c r="E55" s="31"/>
    </row>
    <row r="56" spans="1:5" s="6" customFormat="1" x14ac:dyDescent="0.25">
      <c r="A56" s="29" t="s">
        <v>50</v>
      </c>
      <c r="B56" s="31">
        <v>0</v>
      </c>
      <c r="C56" s="85">
        <v>0</v>
      </c>
      <c r="D56" s="31">
        <v>0</v>
      </c>
      <c r="E56" s="31"/>
    </row>
    <row r="57" spans="1:5" s="10" customFormat="1" ht="15.75" thickBot="1" x14ac:dyDescent="0.3">
      <c r="A57" s="44" t="s">
        <v>51</v>
      </c>
      <c r="B57" s="46">
        <v>0</v>
      </c>
      <c r="C57" s="91">
        <v>0</v>
      </c>
      <c r="D57" s="46">
        <v>0</v>
      </c>
      <c r="E57" s="46"/>
    </row>
    <row r="58" spans="1:5" ht="15.75" thickBot="1" x14ac:dyDescent="0.3">
      <c r="A58" s="26" t="s">
        <v>52</v>
      </c>
      <c r="B58" s="28">
        <f>SUM(B59:B67)</f>
        <v>25271856</v>
      </c>
      <c r="C58" s="84">
        <f>SUM(C59:C67)</f>
        <v>42890</v>
      </c>
      <c r="D58" s="28"/>
      <c r="E58" s="28"/>
    </row>
    <row r="59" spans="1:5" s="11" customFormat="1" x14ac:dyDescent="0.25">
      <c r="A59" s="41" t="s">
        <v>53</v>
      </c>
      <c r="B59" s="49">
        <v>7050000</v>
      </c>
      <c r="C59" s="93">
        <v>42890</v>
      </c>
      <c r="D59" s="49"/>
      <c r="E59" s="49"/>
    </row>
    <row r="60" spans="1:5" s="6" customFormat="1" x14ac:dyDescent="0.25">
      <c r="A60" s="29" t="s">
        <v>54</v>
      </c>
      <c r="B60" s="31">
        <v>300000</v>
      </c>
      <c r="C60" s="85">
        <v>0</v>
      </c>
      <c r="D60" s="31"/>
      <c r="E60" s="31"/>
    </row>
    <row r="61" spans="1:5" s="6" customFormat="1" x14ac:dyDescent="0.25">
      <c r="A61" s="29" t="s">
        <v>55</v>
      </c>
      <c r="B61" s="31">
        <v>0</v>
      </c>
      <c r="C61" s="85">
        <v>0</v>
      </c>
      <c r="D61" s="31"/>
      <c r="E61" s="31"/>
    </row>
    <row r="62" spans="1:5" s="6" customFormat="1" x14ac:dyDescent="0.25">
      <c r="A62" s="29" t="s">
        <v>56</v>
      </c>
      <c r="B62" s="31">
        <v>3000000</v>
      </c>
      <c r="C62" s="85">
        <v>0</v>
      </c>
      <c r="D62" s="31"/>
      <c r="E62" s="31"/>
    </row>
    <row r="63" spans="1:5" s="6" customFormat="1" x14ac:dyDescent="0.25">
      <c r="A63" s="29" t="s">
        <v>57</v>
      </c>
      <c r="B63" s="80">
        <v>3325000</v>
      </c>
      <c r="C63" s="94">
        <v>0</v>
      </c>
      <c r="D63" s="31"/>
      <c r="E63" s="80"/>
    </row>
    <row r="64" spans="1:5" s="6" customFormat="1" x14ac:dyDescent="0.25">
      <c r="A64" s="29" t="s">
        <v>58</v>
      </c>
      <c r="B64" s="31">
        <v>200000</v>
      </c>
      <c r="C64" s="85">
        <v>0</v>
      </c>
      <c r="D64" s="31"/>
      <c r="E64" s="31"/>
    </row>
    <row r="65" spans="1:5" s="6" customFormat="1" x14ac:dyDescent="0.25">
      <c r="A65" s="29" t="s">
        <v>59</v>
      </c>
      <c r="B65" s="31">
        <v>0</v>
      </c>
      <c r="C65" s="85">
        <v>0</v>
      </c>
      <c r="D65" s="31"/>
      <c r="E65" s="31"/>
    </row>
    <row r="66" spans="1:5" s="6" customFormat="1" x14ac:dyDescent="0.25">
      <c r="A66" s="29" t="s">
        <v>60</v>
      </c>
      <c r="B66" s="31">
        <v>11096856</v>
      </c>
      <c r="C66" s="85">
        <v>0</v>
      </c>
      <c r="D66" s="31"/>
      <c r="E66" s="31"/>
    </row>
    <row r="67" spans="1:5" s="6" customFormat="1" ht="15.75" thickBot="1" x14ac:dyDescent="0.3">
      <c r="A67" s="44" t="s">
        <v>61</v>
      </c>
      <c r="B67" s="46">
        <v>300000</v>
      </c>
      <c r="C67" s="91">
        <v>0</v>
      </c>
      <c r="D67" s="46"/>
      <c r="E67" s="46"/>
    </row>
    <row r="68" spans="1:5" ht="15.75" thickBot="1" x14ac:dyDescent="0.3">
      <c r="A68" s="26" t="s">
        <v>62</v>
      </c>
      <c r="B68" s="28">
        <f>SUM(B69:B72)</f>
        <v>8400000</v>
      </c>
      <c r="C68" s="84">
        <f>SUM(C69:C72)</f>
        <v>913099.63</v>
      </c>
      <c r="D68" s="28"/>
      <c r="E68" s="28"/>
    </row>
    <row r="69" spans="1:5" x14ac:dyDescent="0.25">
      <c r="A69" s="29" t="s">
        <v>63</v>
      </c>
      <c r="B69" s="40">
        <v>8400000</v>
      </c>
      <c r="C69" s="90">
        <v>913099.63</v>
      </c>
      <c r="D69" s="40"/>
      <c r="E69" s="40"/>
    </row>
    <row r="70" spans="1:5" x14ac:dyDescent="0.25">
      <c r="A70" s="29" t="s">
        <v>64</v>
      </c>
      <c r="B70" s="40">
        <v>0</v>
      </c>
      <c r="C70" s="90">
        <v>0</v>
      </c>
      <c r="D70" s="40"/>
      <c r="E70" s="40"/>
    </row>
    <row r="71" spans="1:5" x14ac:dyDescent="0.25">
      <c r="A71" s="29" t="s">
        <v>65</v>
      </c>
      <c r="B71" s="40">
        <v>0</v>
      </c>
      <c r="C71" s="90">
        <v>0</v>
      </c>
      <c r="D71" s="40"/>
      <c r="E71" s="40"/>
    </row>
    <row r="72" spans="1:5" s="2" customFormat="1" ht="24.75" thickBot="1" x14ac:dyDescent="0.3">
      <c r="A72" s="36" t="s">
        <v>66</v>
      </c>
      <c r="B72" s="52">
        <v>0</v>
      </c>
      <c r="C72" s="95">
        <v>0</v>
      </c>
      <c r="D72" s="52"/>
      <c r="E72" s="52"/>
    </row>
    <row r="73" spans="1:5" ht="15.75" thickBot="1" x14ac:dyDescent="0.3">
      <c r="A73" s="26" t="s">
        <v>67</v>
      </c>
      <c r="B73" s="28">
        <f>SUM(B74:B77)</f>
        <v>0</v>
      </c>
      <c r="C73" s="84">
        <f>SUM(C74:C77)</f>
        <v>0</v>
      </c>
      <c r="D73" s="28"/>
      <c r="E73" s="28"/>
    </row>
    <row r="74" spans="1:5" x14ac:dyDescent="0.25">
      <c r="A74" s="29" t="s">
        <v>68</v>
      </c>
      <c r="B74" s="31">
        <v>0</v>
      </c>
      <c r="C74" s="85">
        <v>0</v>
      </c>
      <c r="D74" s="31"/>
      <c r="E74" s="31"/>
    </row>
    <row r="75" spans="1:5" ht="24.75" thickBot="1" x14ac:dyDescent="0.3">
      <c r="A75" s="29" t="s">
        <v>69</v>
      </c>
      <c r="B75" s="31">
        <v>0</v>
      </c>
      <c r="C75" s="85">
        <v>0</v>
      </c>
      <c r="D75" s="31"/>
      <c r="E75" s="31"/>
    </row>
    <row r="76" spans="1:5" ht="15.75" thickBot="1" x14ac:dyDescent="0.3">
      <c r="A76" s="26" t="s">
        <v>70</v>
      </c>
      <c r="B76" s="28"/>
      <c r="C76" s="84"/>
      <c r="D76" s="28"/>
      <c r="E76" s="28"/>
    </row>
    <row r="77" spans="1:5" x14ac:dyDescent="0.25">
      <c r="A77" s="29" t="s">
        <v>71</v>
      </c>
      <c r="B77" s="31">
        <v>0</v>
      </c>
      <c r="C77" s="85">
        <v>0</v>
      </c>
      <c r="D77" s="31"/>
      <c r="E77" s="31"/>
    </row>
    <row r="78" spans="1:5" x14ac:dyDescent="0.25">
      <c r="A78" s="29" t="s">
        <v>72</v>
      </c>
      <c r="B78" s="31">
        <v>0</v>
      </c>
      <c r="C78" s="85">
        <v>0</v>
      </c>
      <c r="D78" s="31"/>
      <c r="E78" s="31"/>
    </row>
    <row r="79" spans="1:5" ht="24" x14ac:dyDescent="0.25">
      <c r="A79" s="29" t="s">
        <v>73</v>
      </c>
      <c r="B79" s="31">
        <v>0</v>
      </c>
      <c r="C79" s="85">
        <v>0</v>
      </c>
      <c r="D79" s="31"/>
      <c r="E79" s="31"/>
    </row>
    <row r="80" spans="1:5" x14ac:dyDescent="0.25">
      <c r="A80" s="53" t="s">
        <v>74</v>
      </c>
      <c r="B80" s="55"/>
      <c r="C80" s="96">
        <f>+C16+C22+C32+C42+C50+C58+C68+C73+C76</f>
        <v>604448689.20000005</v>
      </c>
      <c r="D80" s="55"/>
      <c r="E80" s="55"/>
    </row>
    <row r="81" spans="1:6" x14ac:dyDescent="0.25">
      <c r="A81" s="36"/>
      <c r="B81" s="35"/>
      <c r="C81" s="87"/>
      <c r="D81" s="35"/>
      <c r="E81" s="35"/>
    </row>
    <row r="82" spans="1:6" ht="15.75" thickBot="1" x14ac:dyDescent="0.3">
      <c r="A82" s="23" t="s">
        <v>75</v>
      </c>
      <c r="B82" s="57">
        <v>0</v>
      </c>
      <c r="C82" s="97">
        <v>0</v>
      </c>
      <c r="D82" s="57">
        <v>0</v>
      </c>
      <c r="E82" s="57"/>
    </row>
    <row r="83" spans="1:6" ht="15.75" thickBot="1" x14ac:dyDescent="0.3">
      <c r="A83" s="26" t="s">
        <v>76</v>
      </c>
      <c r="B83" s="28"/>
      <c r="C83" s="84"/>
      <c r="D83" s="28"/>
      <c r="E83" s="28"/>
    </row>
    <row r="84" spans="1:6" x14ac:dyDescent="0.25">
      <c r="A84" s="29" t="s">
        <v>77</v>
      </c>
      <c r="B84" s="31">
        <v>0</v>
      </c>
      <c r="C84" s="85">
        <v>0</v>
      </c>
      <c r="D84" s="31">
        <v>0</v>
      </c>
      <c r="E84" s="31"/>
    </row>
    <row r="85" spans="1:6" ht="15.75" thickBot="1" x14ac:dyDescent="0.3">
      <c r="A85" s="29" t="s">
        <v>78</v>
      </c>
      <c r="B85" s="31">
        <v>0</v>
      </c>
      <c r="C85" s="85">
        <v>0</v>
      </c>
      <c r="D85" s="31">
        <v>0</v>
      </c>
      <c r="E85" s="31"/>
    </row>
    <row r="86" spans="1:6" ht="15.75" thickBot="1" x14ac:dyDescent="0.3">
      <c r="A86" s="26" t="s">
        <v>79</v>
      </c>
      <c r="B86" s="28"/>
      <c r="C86" s="84"/>
      <c r="D86" s="28"/>
      <c r="E86" s="28"/>
    </row>
    <row r="87" spans="1:6" x14ac:dyDescent="0.25">
      <c r="A87" s="29" t="s">
        <v>80</v>
      </c>
      <c r="B87" s="31">
        <v>0</v>
      </c>
      <c r="C87" s="85">
        <v>0</v>
      </c>
      <c r="D87" s="31">
        <v>0</v>
      </c>
      <c r="E87" s="31"/>
    </row>
    <row r="88" spans="1:6" ht="15.75" thickBot="1" x14ac:dyDescent="0.3">
      <c r="A88" s="29" t="s">
        <v>81</v>
      </c>
      <c r="B88" s="40">
        <v>0</v>
      </c>
      <c r="C88" s="90">
        <v>0</v>
      </c>
      <c r="D88" s="40">
        <v>0</v>
      </c>
      <c r="E88" s="40"/>
    </row>
    <row r="89" spans="1:6" ht="15.75" thickBot="1" x14ac:dyDescent="0.3">
      <c r="A89" s="26" t="s">
        <v>82</v>
      </c>
      <c r="B89" s="28"/>
      <c r="C89" s="84"/>
      <c r="D89" s="28"/>
      <c r="E89" s="28"/>
    </row>
    <row r="90" spans="1:6" ht="15.75" thickBot="1" x14ac:dyDescent="0.3">
      <c r="A90" s="29" t="s">
        <v>83</v>
      </c>
      <c r="B90" s="59">
        <v>0</v>
      </c>
      <c r="C90" s="98">
        <v>0</v>
      </c>
      <c r="D90" s="59">
        <v>0</v>
      </c>
      <c r="E90" s="59"/>
    </row>
    <row r="91" spans="1:6" ht="15.75" thickBot="1" x14ac:dyDescent="0.3">
      <c r="A91" s="53" t="s">
        <v>84</v>
      </c>
      <c r="B91" s="28">
        <f>B16+B22+B32+B42+B58+B68</f>
        <v>1891450674</v>
      </c>
      <c r="C91" s="84">
        <f>C16+C22+C32+C42+C50+C58+C68+C73+C76</f>
        <v>604448689.20000005</v>
      </c>
      <c r="D91" s="28"/>
      <c r="E91" s="28"/>
      <c r="F91" s="13"/>
    </row>
    <row r="92" spans="1:6" ht="15.75" thickBot="1" x14ac:dyDescent="0.3">
      <c r="A92" s="60"/>
      <c r="B92" s="101"/>
      <c r="C92" s="99"/>
      <c r="D92" s="103"/>
      <c r="E92" s="74"/>
    </row>
    <row r="93" spans="1:6" ht="15.75" thickBot="1" x14ac:dyDescent="0.3">
      <c r="A93" s="62" t="s">
        <v>85</v>
      </c>
      <c r="B93" s="100">
        <f>+B91-B92</f>
        <v>1891450674</v>
      </c>
      <c r="C93" s="71">
        <f>C91</f>
        <v>604448689.20000005</v>
      </c>
      <c r="D93" s="102">
        <f>+B93-C93+E93</f>
        <v>1287001984.8</v>
      </c>
      <c r="E93" s="76"/>
    </row>
    <row r="94" spans="1:6" ht="15.75" thickTop="1" x14ac:dyDescent="0.25">
      <c r="A94" s="60"/>
      <c r="B94" s="61"/>
      <c r="C94" s="61"/>
      <c r="D94" s="61"/>
      <c r="E94" s="60"/>
    </row>
    <row r="95" spans="1:6" x14ac:dyDescent="0.25">
      <c r="A95" s="60"/>
      <c r="B95" s="61"/>
      <c r="C95" s="60"/>
      <c r="D95" s="60"/>
      <c r="E95" s="60"/>
    </row>
    <row r="96" spans="1:6" x14ac:dyDescent="0.25">
      <c r="A96" s="63" t="s">
        <v>86</v>
      </c>
      <c r="B96" s="143" t="s">
        <v>87</v>
      </c>
      <c r="C96" s="143"/>
      <c r="D96" s="143"/>
      <c r="E96" s="143"/>
    </row>
    <row r="97" spans="1:5" x14ac:dyDescent="0.25">
      <c r="A97" s="60"/>
      <c r="B97" s="61"/>
      <c r="C97" s="60"/>
      <c r="D97" s="60"/>
      <c r="E97" s="60"/>
    </row>
    <row r="98" spans="1:5" x14ac:dyDescent="0.25">
      <c r="A98" s="60"/>
      <c r="B98" s="61"/>
      <c r="C98" s="60"/>
      <c r="D98" s="60"/>
      <c r="E98" s="60"/>
    </row>
    <row r="99" spans="1:5" x14ac:dyDescent="0.25">
      <c r="A99" s="60" t="s">
        <v>88</v>
      </c>
      <c r="B99" s="61" t="s">
        <v>89</v>
      </c>
      <c r="C99" s="60"/>
      <c r="D99" s="60" t="s">
        <v>97</v>
      </c>
      <c r="E99" s="60"/>
    </row>
    <row r="100" spans="1:5" x14ac:dyDescent="0.25">
      <c r="A100" s="64" t="s">
        <v>95</v>
      </c>
      <c r="B100" s="144" t="s">
        <v>90</v>
      </c>
      <c r="C100" s="144"/>
      <c r="D100" s="144"/>
      <c r="E100" s="144"/>
    </row>
    <row r="101" spans="1:5" x14ac:dyDescent="0.25">
      <c r="A101" s="65" t="s">
        <v>96</v>
      </c>
      <c r="B101" s="61"/>
      <c r="C101" s="145" t="s">
        <v>91</v>
      </c>
      <c r="D101" s="145"/>
      <c r="E101" s="60"/>
    </row>
    <row r="102" spans="1:5" x14ac:dyDescent="0.25">
      <c r="A102" s="60"/>
      <c r="B102" s="61"/>
      <c r="C102" s="60"/>
      <c r="D102" s="60"/>
      <c r="E102" s="60"/>
    </row>
    <row r="103" spans="1:5" x14ac:dyDescent="0.25">
      <c r="A103" s="60"/>
      <c r="B103" s="61"/>
      <c r="C103" s="60"/>
      <c r="D103" s="60"/>
      <c r="E103" s="60"/>
    </row>
    <row r="104" spans="1:5" x14ac:dyDescent="0.25">
      <c r="A104" s="60"/>
      <c r="B104" s="61"/>
      <c r="C104" s="60"/>
      <c r="D104" s="60"/>
      <c r="E104" s="60"/>
    </row>
    <row r="105" spans="1:5" x14ac:dyDescent="0.25">
      <c r="A105" s="145" t="s">
        <v>92</v>
      </c>
      <c r="B105" s="145"/>
      <c r="C105" s="145"/>
      <c r="D105" s="145"/>
      <c r="E105" s="145"/>
    </row>
    <row r="106" spans="1:5" ht="6" customHeight="1" x14ac:dyDescent="0.25">
      <c r="A106" s="145"/>
      <c r="B106" s="145"/>
      <c r="C106" s="145"/>
      <c r="D106" s="145"/>
      <c r="E106" s="145"/>
    </row>
    <row r="107" spans="1:5" ht="3" hidden="1" customHeight="1" x14ac:dyDescent="0.25">
      <c r="A107" s="145"/>
      <c r="B107" s="145"/>
      <c r="C107" s="145"/>
      <c r="D107" s="145"/>
      <c r="E107" s="145"/>
    </row>
    <row r="108" spans="1:5" hidden="1" x14ac:dyDescent="0.25">
      <c r="A108" s="145"/>
      <c r="B108" s="145"/>
      <c r="C108" s="145"/>
      <c r="D108" s="145"/>
      <c r="E108" s="145"/>
    </row>
    <row r="109" spans="1:5" x14ac:dyDescent="0.25">
      <c r="A109" s="60"/>
      <c r="B109" s="61"/>
      <c r="C109" s="60"/>
      <c r="D109" s="60"/>
      <c r="E109" s="60"/>
    </row>
    <row r="110" spans="1:5" x14ac:dyDescent="0.25">
      <c r="A110" s="145" t="s">
        <v>88</v>
      </c>
      <c r="B110" s="145"/>
      <c r="C110" s="145"/>
      <c r="D110" s="145"/>
      <c r="E110" s="145"/>
    </row>
    <row r="111" spans="1:5" x14ac:dyDescent="0.25">
      <c r="A111" s="144" t="s">
        <v>93</v>
      </c>
      <c r="B111" s="144"/>
      <c r="C111" s="144"/>
      <c r="D111" s="144"/>
      <c r="E111" s="144"/>
    </row>
    <row r="112" spans="1:5" x14ac:dyDescent="0.25">
      <c r="A112" s="142" t="s">
        <v>94</v>
      </c>
      <c r="B112" s="142"/>
      <c r="C112" s="142"/>
      <c r="D112" s="142"/>
      <c r="E112" s="142"/>
    </row>
  </sheetData>
  <mergeCells count="13">
    <mergeCell ref="A112:E112"/>
    <mergeCell ref="B96:E96"/>
    <mergeCell ref="B100:E100"/>
    <mergeCell ref="C101:D101"/>
    <mergeCell ref="A105:E108"/>
    <mergeCell ref="A110:E110"/>
    <mergeCell ref="A111:E111"/>
    <mergeCell ref="A10:E10"/>
    <mergeCell ref="A5:E5"/>
    <mergeCell ref="A6:E6"/>
    <mergeCell ref="A7:E7"/>
    <mergeCell ref="A8:E8"/>
    <mergeCell ref="A9:E9"/>
  </mergeCells>
  <pageMargins left="0.70866141732283472" right="0.70866141732283472" top="0.74803149606299213" bottom="0.74803149606299213" header="0.31496062992125984" footer="0.31496062992125984"/>
  <pageSetup scale="7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1"/>
  <sheetViews>
    <sheetView topLeftCell="A4" zoomScaleNormal="100" workbookViewId="0">
      <selection activeCell="C17" sqref="C17"/>
    </sheetView>
  </sheetViews>
  <sheetFormatPr baseColWidth="10" defaultColWidth="9.140625" defaultRowHeight="15" x14ac:dyDescent="0.25"/>
  <cols>
    <col min="1" max="1" width="57.7109375" customWidth="1"/>
    <col min="2" max="2" width="19.5703125" style="13" customWidth="1"/>
    <col min="3" max="3" width="17.140625" customWidth="1"/>
    <col min="4" max="4" width="13.7109375" customWidth="1"/>
    <col min="5" max="5" width="12" customWidth="1"/>
    <col min="6" max="6" width="15.140625" bestFit="1" customWidth="1"/>
    <col min="7" max="7" width="16.85546875" bestFit="1" customWidth="1"/>
    <col min="8" max="8" width="14.140625" bestFit="1" customWidth="1"/>
    <col min="9" max="9" width="15.140625" bestFit="1" customWidth="1"/>
  </cols>
  <sheetData>
    <row r="1" spans="1:7" ht="18.75" x14ac:dyDescent="0.25">
      <c r="A1" s="1"/>
      <c r="B1" s="14"/>
      <c r="C1" s="1"/>
      <c r="D1" s="1"/>
      <c r="E1" s="1"/>
    </row>
    <row r="2" spans="1:7" ht="18.75" x14ac:dyDescent="0.25">
      <c r="A2" s="1"/>
      <c r="B2" s="14"/>
      <c r="C2" s="1"/>
      <c r="D2" s="1"/>
      <c r="E2" s="1"/>
    </row>
    <row r="3" spans="1:7" x14ac:dyDescent="0.25">
      <c r="B3" s="15"/>
      <c r="C3" s="2"/>
      <c r="D3" s="2"/>
    </row>
    <row r="4" spans="1:7" x14ac:dyDescent="0.25">
      <c r="A4" s="3"/>
      <c r="B4" s="16"/>
      <c r="C4" s="3"/>
      <c r="D4" s="3"/>
      <c r="E4" s="3"/>
    </row>
    <row r="5" spans="1:7" x14ac:dyDescent="0.25">
      <c r="A5" s="137" t="s">
        <v>0</v>
      </c>
      <c r="B5" s="137"/>
      <c r="C5" s="137"/>
      <c r="D5" s="137"/>
      <c r="E5" s="137"/>
    </row>
    <row r="6" spans="1:7" x14ac:dyDescent="0.25">
      <c r="A6" s="138" t="s">
        <v>1</v>
      </c>
      <c r="B6" s="138"/>
      <c r="C6" s="138"/>
      <c r="D6" s="138"/>
      <c r="E6" s="138"/>
    </row>
    <row r="7" spans="1:7" ht="18.75" x14ac:dyDescent="0.3">
      <c r="A7" s="139" t="s">
        <v>99</v>
      </c>
      <c r="B7" s="139"/>
      <c r="C7" s="139"/>
      <c r="D7" s="139"/>
      <c r="E7" s="139"/>
      <c r="F7" s="4"/>
    </row>
    <row r="8" spans="1:7" ht="15.75" x14ac:dyDescent="0.25">
      <c r="A8" s="140" t="s">
        <v>2</v>
      </c>
      <c r="B8" s="140"/>
      <c r="C8" s="140"/>
      <c r="D8" s="140"/>
      <c r="E8" s="140"/>
      <c r="F8" s="5"/>
    </row>
    <row r="9" spans="1:7" ht="15.75" x14ac:dyDescent="0.25">
      <c r="A9" s="141" t="s">
        <v>102</v>
      </c>
      <c r="B9" s="141"/>
      <c r="C9" s="141"/>
      <c r="D9" s="141"/>
      <c r="E9" s="141"/>
      <c r="F9" s="5"/>
    </row>
    <row r="10" spans="1:7" ht="15.75" x14ac:dyDescent="0.25">
      <c r="A10" s="136" t="s">
        <v>3</v>
      </c>
      <c r="B10" s="136"/>
      <c r="C10" s="136"/>
      <c r="D10" s="136"/>
      <c r="E10" s="136"/>
      <c r="F10" s="5"/>
    </row>
    <row r="11" spans="1:7" ht="15.75" thickBot="1" x14ac:dyDescent="0.3">
      <c r="A11" s="6"/>
      <c r="B11" s="12"/>
      <c r="C11" s="6"/>
      <c r="D11" s="6"/>
      <c r="E11" s="6"/>
    </row>
    <row r="12" spans="1:7" ht="45.75" thickBot="1" x14ac:dyDescent="0.3">
      <c r="A12" s="7" t="s">
        <v>4</v>
      </c>
      <c r="B12" s="67" t="s">
        <v>103</v>
      </c>
      <c r="C12" s="68" t="s">
        <v>6</v>
      </c>
      <c r="D12" s="69" t="s">
        <v>7</v>
      </c>
      <c r="E12" s="70" t="s">
        <v>8</v>
      </c>
    </row>
    <row r="13" spans="1:7" s="9" customFormat="1" x14ac:dyDescent="0.25">
      <c r="A13" s="8"/>
      <c r="B13" s="78"/>
      <c r="C13" s="81"/>
      <c r="D13" s="78"/>
      <c r="E13" s="78"/>
    </row>
    <row r="14" spans="1:7" s="9" customFormat="1" x14ac:dyDescent="0.25">
      <c r="A14" s="20"/>
      <c r="B14" s="22">
        <f>+B93</f>
        <v>1871132184.3700001</v>
      </c>
      <c r="C14" s="82"/>
      <c r="D14" s="22">
        <f>+B14-C15+E14</f>
        <v>1159314560.8600001</v>
      </c>
      <c r="E14" s="22"/>
      <c r="F14" s="72"/>
    </row>
    <row r="15" spans="1:7" ht="15.75" thickBot="1" x14ac:dyDescent="0.3">
      <c r="A15" s="23" t="s">
        <v>9</v>
      </c>
      <c r="B15" s="25"/>
      <c r="C15" s="83">
        <f>+C93</f>
        <v>711817623.50999987</v>
      </c>
      <c r="D15" s="25"/>
      <c r="E15" s="25"/>
    </row>
    <row r="16" spans="1:7" ht="15.75" thickBot="1" x14ac:dyDescent="0.3">
      <c r="A16" s="26" t="s">
        <v>10</v>
      </c>
      <c r="B16" s="28">
        <f>SUM(B17:B21)</f>
        <v>1556869509</v>
      </c>
      <c r="C16" s="84">
        <f>SUM(C17:C21)</f>
        <v>635451520.80999994</v>
      </c>
      <c r="D16" s="28"/>
      <c r="E16" s="28"/>
      <c r="F16" s="13"/>
      <c r="G16" s="13"/>
    </row>
    <row r="17" spans="1:9" s="6" customFormat="1" x14ac:dyDescent="0.25">
      <c r="A17" s="29" t="s">
        <v>11</v>
      </c>
      <c r="B17" s="31">
        <v>1051416956</v>
      </c>
      <c r="C17" s="85">
        <v>481577190.75</v>
      </c>
      <c r="D17" s="31"/>
      <c r="E17" s="31"/>
      <c r="F17" s="17"/>
      <c r="G17" s="12"/>
    </row>
    <row r="18" spans="1:9" s="6" customFormat="1" x14ac:dyDescent="0.25">
      <c r="A18" s="29" t="s">
        <v>12</v>
      </c>
      <c r="B18" s="33">
        <v>358173021</v>
      </c>
      <c r="C18" s="86">
        <v>81643975</v>
      </c>
      <c r="D18" s="33"/>
      <c r="E18" s="33"/>
      <c r="F18" s="12"/>
      <c r="G18" s="12"/>
      <c r="H18" s="12"/>
    </row>
    <row r="19" spans="1:9" x14ac:dyDescent="0.25">
      <c r="A19" s="29" t="s">
        <v>13</v>
      </c>
      <c r="B19" s="35">
        <v>20000</v>
      </c>
      <c r="C19" s="87">
        <v>0</v>
      </c>
      <c r="D19" s="35"/>
      <c r="E19" s="35"/>
      <c r="G19" s="13"/>
      <c r="H19" s="13"/>
    </row>
    <row r="20" spans="1:9" x14ac:dyDescent="0.25">
      <c r="A20" s="29" t="s">
        <v>14</v>
      </c>
      <c r="B20" s="35">
        <v>200000</v>
      </c>
      <c r="C20" s="87">
        <v>0</v>
      </c>
      <c r="D20" s="35"/>
      <c r="E20" s="35"/>
      <c r="I20" s="13"/>
    </row>
    <row r="21" spans="1:9" s="6" customFormat="1" ht="15.75" thickBot="1" x14ac:dyDescent="0.3">
      <c r="A21" s="29" t="s">
        <v>15</v>
      </c>
      <c r="B21" s="35">
        <v>147059532</v>
      </c>
      <c r="C21" s="87">
        <v>72230355.060000002</v>
      </c>
      <c r="D21" s="35"/>
      <c r="E21" s="35"/>
      <c r="G21" s="77"/>
    </row>
    <row r="22" spans="1:9" ht="15.75" thickBot="1" x14ac:dyDescent="0.3">
      <c r="A22" s="26" t="s">
        <v>16</v>
      </c>
      <c r="B22" s="28">
        <f>SUM(B23:B31)</f>
        <v>213131069.5</v>
      </c>
      <c r="C22" s="84">
        <f>SUM(C23:C31)</f>
        <v>63182557.030000009</v>
      </c>
      <c r="D22" s="28"/>
      <c r="E22" s="28"/>
      <c r="F22" s="19"/>
    </row>
    <row r="23" spans="1:9" s="6" customFormat="1" x14ac:dyDescent="0.25">
      <c r="A23" s="29" t="s">
        <v>17</v>
      </c>
      <c r="B23" s="31">
        <v>19640200</v>
      </c>
      <c r="C23" s="85">
        <v>6316821.5499999998</v>
      </c>
      <c r="D23" s="31"/>
      <c r="E23" s="31"/>
    </row>
    <row r="24" spans="1:9" s="6" customFormat="1" x14ac:dyDescent="0.25">
      <c r="A24" s="29" t="s">
        <v>18</v>
      </c>
      <c r="B24" s="35">
        <v>60255653</v>
      </c>
      <c r="C24" s="87">
        <v>27121685.289999999</v>
      </c>
      <c r="D24" s="35"/>
      <c r="E24" s="35"/>
    </row>
    <row r="25" spans="1:9" s="6" customFormat="1" x14ac:dyDescent="0.25">
      <c r="A25" s="29" t="s">
        <v>19</v>
      </c>
      <c r="B25" s="35">
        <v>4880000</v>
      </c>
      <c r="C25" s="87">
        <v>1156001.95</v>
      </c>
      <c r="D25" s="35"/>
      <c r="E25" s="35"/>
    </row>
    <row r="26" spans="1:9" x14ac:dyDescent="0.25">
      <c r="A26" s="29" t="s">
        <v>20</v>
      </c>
      <c r="B26" s="35">
        <v>415000</v>
      </c>
      <c r="C26" s="87">
        <v>30252</v>
      </c>
      <c r="D26" s="35"/>
      <c r="E26" s="35"/>
    </row>
    <row r="27" spans="1:9" s="6" customFormat="1" x14ac:dyDescent="0.25">
      <c r="A27" s="29" t="s">
        <v>21</v>
      </c>
      <c r="B27" s="35">
        <v>12114664</v>
      </c>
      <c r="C27" s="87">
        <v>4525851.5199999996</v>
      </c>
      <c r="D27" s="35"/>
      <c r="E27" s="35"/>
    </row>
    <row r="28" spans="1:9" s="6" customFormat="1" x14ac:dyDescent="0.25">
      <c r="A28" s="29" t="s">
        <v>22</v>
      </c>
      <c r="B28" s="35">
        <v>20512000</v>
      </c>
      <c r="C28" s="88">
        <v>7804185.21</v>
      </c>
      <c r="D28" s="35"/>
      <c r="E28" s="35"/>
    </row>
    <row r="29" spans="1:9" s="10" customFormat="1" ht="24" x14ac:dyDescent="0.25">
      <c r="A29" s="36" t="s">
        <v>23</v>
      </c>
      <c r="B29" s="38">
        <v>7406000</v>
      </c>
      <c r="C29" s="89">
        <v>867212.95</v>
      </c>
      <c r="D29" s="38"/>
      <c r="E29" s="38"/>
    </row>
    <row r="30" spans="1:9" s="6" customFormat="1" x14ac:dyDescent="0.25">
      <c r="A30" s="29" t="s">
        <v>24</v>
      </c>
      <c r="B30" s="35">
        <v>71907552.5</v>
      </c>
      <c r="C30" s="87">
        <v>12090783.5</v>
      </c>
      <c r="D30" s="35"/>
      <c r="E30" s="35"/>
    </row>
    <row r="31" spans="1:9" ht="15.75" thickBot="1" x14ac:dyDescent="0.3">
      <c r="A31" s="29" t="s">
        <v>25</v>
      </c>
      <c r="B31" s="40">
        <v>16000000</v>
      </c>
      <c r="C31" s="90">
        <v>3269763.06</v>
      </c>
      <c r="D31" s="40"/>
      <c r="E31" s="40"/>
    </row>
    <row r="32" spans="1:9" ht="15.75" thickBot="1" x14ac:dyDescent="0.3">
      <c r="A32" s="26" t="s">
        <v>26</v>
      </c>
      <c r="B32" s="28">
        <f>SUM(B33:B41)</f>
        <v>56549275.200000003</v>
      </c>
      <c r="C32" s="84">
        <f>SUM(C33:C41)</f>
        <v>7222196.6799999997</v>
      </c>
      <c r="D32" s="28"/>
      <c r="E32" s="28"/>
    </row>
    <row r="33" spans="1:5" s="6" customFormat="1" x14ac:dyDescent="0.25">
      <c r="A33" s="29" t="s">
        <v>27</v>
      </c>
      <c r="B33" s="31">
        <v>3915000</v>
      </c>
      <c r="C33" s="85">
        <v>838415.77</v>
      </c>
      <c r="D33" s="31"/>
      <c r="E33" s="31"/>
    </row>
    <row r="34" spans="1:5" x14ac:dyDescent="0.25">
      <c r="A34" s="29" t="s">
        <v>28</v>
      </c>
      <c r="B34" s="35">
        <v>2110000</v>
      </c>
      <c r="C34" s="87">
        <v>34630.129999999997</v>
      </c>
      <c r="D34" s="35"/>
      <c r="E34" s="35"/>
    </row>
    <row r="35" spans="1:5" x14ac:dyDescent="0.25">
      <c r="A35" s="29" t="s">
        <v>29</v>
      </c>
      <c r="B35" s="35">
        <v>2692188.2</v>
      </c>
      <c r="C35" s="87">
        <v>482035.79</v>
      </c>
      <c r="D35" s="35"/>
      <c r="E35" s="35"/>
    </row>
    <row r="36" spans="1:5" x14ac:dyDescent="0.25">
      <c r="A36" s="29" t="s">
        <v>30</v>
      </c>
      <c r="B36" s="35">
        <v>160000</v>
      </c>
      <c r="C36" s="88">
        <v>147448.79999999999</v>
      </c>
      <c r="D36" s="35"/>
      <c r="E36" s="35"/>
    </row>
    <row r="37" spans="1:5" s="11" customFormat="1" x14ac:dyDescent="0.25">
      <c r="A37" s="41" t="s">
        <v>31</v>
      </c>
      <c r="B37" s="43">
        <v>1110000</v>
      </c>
      <c r="C37" s="88">
        <v>144923.73000000001</v>
      </c>
      <c r="D37" s="43"/>
      <c r="E37" s="43"/>
    </row>
    <row r="38" spans="1:5" s="11" customFormat="1" x14ac:dyDescent="0.25">
      <c r="A38" s="41" t="s">
        <v>32</v>
      </c>
      <c r="B38" s="43">
        <v>525000</v>
      </c>
      <c r="C38" s="88">
        <v>26878.41</v>
      </c>
      <c r="D38" s="43"/>
      <c r="E38" s="43"/>
    </row>
    <row r="39" spans="1:5" s="11" customFormat="1" ht="24" x14ac:dyDescent="0.25">
      <c r="A39" s="41" t="s">
        <v>33</v>
      </c>
      <c r="B39" s="43">
        <v>16360000</v>
      </c>
      <c r="C39" s="88">
        <v>3951596.04</v>
      </c>
      <c r="D39" s="43"/>
      <c r="E39" s="43"/>
    </row>
    <row r="40" spans="1:5" ht="24" x14ac:dyDescent="0.25">
      <c r="A40" s="29" t="s">
        <v>34</v>
      </c>
      <c r="B40" s="35">
        <v>0</v>
      </c>
      <c r="C40" s="87">
        <v>0</v>
      </c>
      <c r="D40" s="35"/>
      <c r="E40" s="35"/>
    </row>
    <row r="41" spans="1:5" s="6" customFormat="1" ht="15.75" thickBot="1" x14ac:dyDescent="0.3">
      <c r="A41" s="29" t="s">
        <v>35</v>
      </c>
      <c r="B41" s="35">
        <v>29677087</v>
      </c>
      <c r="C41" s="87">
        <v>1596268.01</v>
      </c>
      <c r="D41" s="35"/>
      <c r="E41" s="35"/>
    </row>
    <row r="42" spans="1:5" ht="15.75" thickBot="1" x14ac:dyDescent="0.3">
      <c r="A42" s="26" t="s">
        <v>36</v>
      </c>
      <c r="B42" s="28">
        <f>SUM(B43:B49)</f>
        <v>12712000</v>
      </c>
      <c r="C42" s="84">
        <f>SUM(C43:C49)</f>
        <v>5005359.3600000003</v>
      </c>
      <c r="D42" s="28"/>
      <c r="E42" s="28"/>
    </row>
    <row r="43" spans="1:5" s="10" customFormat="1" x14ac:dyDescent="0.25">
      <c r="A43" s="44" t="s">
        <v>37</v>
      </c>
      <c r="B43" s="46">
        <v>12563015</v>
      </c>
      <c r="C43" s="91">
        <v>4856375</v>
      </c>
      <c r="D43" s="46"/>
      <c r="E43" s="46"/>
    </row>
    <row r="44" spans="1:5" s="2" customFormat="1" x14ac:dyDescent="0.25">
      <c r="A44" s="44" t="s">
        <v>38</v>
      </c>
      <c r="B44" s="79">
        <v>0</v>
      </c>
      <c r="C44" s="92">
        <v>0</v>
      </c>
      <c r="D44" s="38"/>
      <c r="E44" s="79"/>
    </row>
    <row r="45" spans="1:5" s="10" customFormat="1" x14ac:dyDescent="0.25">
      <c r="A45" s="44" t="s">
        <v>39</v>
      </c>
      <c r="B45" s="46">
        <v>0</v>
      </c>
      <c r="C45" s="91">
        <v>0</v>
      </c>
      <c r="D45" s="46"/>
      <c r="E45" s="46"/>
    </row>
    <row r="46" spans="1:5" s="10" customFormat="1" x14ac:dyDescent="0.25">
      <c r="A46" s="44" t="s">
        <v>40</v>
      </c>
      <c r="B46" s="46">
        <v>0</v>
      </c>
      <c r="C46" s="91">
        <v>0</v>
      </c>
      <c r="D46" s="46"/>
      <c r="E46" s="46"/>
    </row>
    <row r="47" spans="1:5" s="10" customFormat="1" x14ac:dyDescent="0.25">
      <c r="A47" s="44" t="s">
        <v>41</v>
      </c>
      <c r="B47" s="46">
        <v>0</v>
      </c>
      <c r="C47" s="91">
        <v>0</v>
      </c>
      <c r="D47" s="46"/>
      <c r="E47" s="46"/>
    </row>
    <row r="48" spans="1:5" s="6" customFormat="1" x14ac:dyDescent="0.25">
      <c r="A48" s="29" t="s">
        <v>42</v>
      </c>
      <c r="B48" s="31">
        <v>148985</v>
      </c>
      <c r="C48" s="85">
        <v>148984.35999999999</v>
      </c>
      <c r="D48" s="31"/>
      <c r="E48" s="31"/>
    </row>
    <row r="49" spans="1:5" s="10" customFormat="1" ht="15.75" thickBot="1" x14ac:dyDescent="0.3">
      <c r="A49" s="44" t="s">
        <v>43</v>
      </c>
      <c r="B49" s="46"/>
      <c r="C49" s="91">
        <v>0</v>
      </c>
      <c r="D49" s="46"/>
      <c r="E49" s="46"/>
    </row>
    <row r="50" spans="1:5" ht="15.75" thickBot="1" x14ac:dyDescent="0.3">
      <c r="A50" s="26" t="s">
        <v>44</v>
      </c>
      <c r="B50" s="28"/>
      <c r="C50" s="84">
        <f>SUM(C51:C57)</f>
        <v>0</v>
      </c>
      <c r="D50" s="28"/>
      <c r="E50" s="28"/>
    </row>
    <row r="51" spans="1:5" s="6" customFormat="1" x14ac:dyDescent="0.25">
      <c r="A51" s="29" t="s">
        <v>45</v>
      </c>
      <c r="B51" s="31">
        <v>0</v>
      </c>
      <c r="C51" s="85">
        <v>0</v>
      </c>
      <c r="D51" s="31">
        <v>0</v>
      </c>
      <c r="E51" s="31"/>
    </row>
    <row r="52" spans="1:5" s="6" customFormat="1" x14ac:dyDescent="0.25">
      <c r="A52" s="29" t="s">
        <v>46</v>
      </c>
      <c r="B52" s="31">
        <v>0</v>
      </c>
      <c r="C52" s="85">
        <v>0</v>
      </c>
      <c r="D52" s="31">
        <v>0</v>
      </c>
      <c r="E52" s="31"/>
    </row>
    <row r="53" spans="1:5" s="6" customFormat="1" x14ac:dyDescent="0.25">
      <c r="A53" s="29" t="s">
        <v>47</v>
      </c>
      <c r="B53" s="31">
        <v>0</v>
      </c>
      <c r="C53" s="85">
        <v>0</v>
      </c>
      <c r="D53" s="31">
        <v>0</v>
      </c>
      <c r="E53" s="31"/>
    </row>
    <row r="54" spans="1:5" s="10" customFormat="1" x14ac:dyDescent="0.25">
      <c r="A54" s="44" t="s">
        <v>48</v>
      </c>
      <c r="B54" s="46">
        <v>0</v>
      </c>
      <c r="C54" s="91">
        <v>0</v>
      </c>
      <c r="D54" s="46">
        <v>0</v>
      </c>
      <c r="E54" s="46"/>
    </row>
    <row r="55" spans="1:5" s="6" customFormat="1" x14ac:dyDescent="0.25">
      <c r="A55" s="29" t="s">
        <v>49</v>
      </c>
      <c r="B55" s="31">
        <v>0</v>
      </c>
      <c r="C55" s="85">
        <v>0</v>
      </c>
      <c r="D55" s="31">
        <v>0</v>
      </c>
      <c r="E55" s="31"/>
    </row>
    <row r="56" spans="1:5" s="6" customFormat="1" x14ac:dyDescent="0.25">
      <c r="A56" s="29" t="s">
        <v>50</v>
      </c>
      <c r="B56" s="31">
        <v>0</v>
      </c>
      <c r="C56" s="85">
        <v>0</v>
      </c>
      <c r="D56" s="31">
        <v>0</v>
      </c>
      <c r="E56" s="31"/>
    </row>
    <row r="57" spans="1:5" s="10" customFormat="1" ht="15.75" thickBot="1" x14ac:dyDescent="0.3">
      <c r="A57" s="44" t="s">
        <v>51</v>
      </c>
      <c r="B57" s="46">
        <v>0</v>
      </c>
      <c r="C57" s="91">
        <v>0</v>
      </c>
      <c r="D57" s="46">
        <v>0</v>
      </c>
      <c r="E57" s="46"/>
    </row>
    <row r="58" spans="1:5" ht="15.75" thickBot="1" x14ac:dyDescent="0.3">
      <c r="A58" s="26" t="s">
        <v>52</v>
      </c>
      <c r="B58" s="28">
        <f>SUM(B59:B67)</f>
        <v>23870330.670000002</v>
      </c>
      <c r="C58" s="84">
        <f>SUM(C59:C67)</f>
        <v>42890</v>
      </c>
      <c r="D58" s="28"/>
      <c r="E58" s="28"/>
    </row>
    <row r="59" spans="1:5" s="11" customFormat="1" x14ac:dyDescent="0.25">
      <c r="A59" s="41" t="s">
        <v>53</v>
      </c>
      <c r="B59" s="49">
        <v>5425815.0899999999</v>
      </c>
      <c r="C59" s="93">
        <v>42890</v>
      </c>
      <c r="D59" s="49"/>
      <c r="E59" s="49"/>
    </row>
    <row r="60" spans="1:5" s="6" customFormat="1" x14ac:dyDescent="0.25">
      <c r="A60" s="29" t="s">
        <v>54</v>
      </c>
      <c r="B60" s="31">
        <v>50000</v>
      </c>
      <c r="C60" s="85">
        <v>0</v>
      </c>
      <c r="D60" s="31"/>
      <c r="E60" s="31"/>
    </row>
    <row r="61" spans="1:5" s="6" customFormat="1" x14ac:dyDescent="0.25">
      <c r="A61" s="29" t="s">
        <v>55</v>
      </c>
      <c r="B61" s="31">
        <v>0</v>
      </c>
      <c r="C61" s="85">
        <v>0</v>
      </c>
      <c r="D61" s="31"/>
      <c r="E61" s="31"/>
    </row>
    <row r="62" spans="1:5" s="6" customFormat="1" x14ac:dyDescent="0.25">
      <c r="A62" s="29" t="s">
        <v>56</v>
      </c>
      <c r="B62" s="31">
        <v>1500000</v>
      </c>
      <c r="C62" s="85">
        <v>0</v>
      </c>
      <c r="D62" s="31"/>
      <c r="E62" s="31"/>
    </row>
    <row r="63" spans="1:5" s="6" customFormat="1" x14ac:dyDescent="0.25">
      <c r="A63" s="29" t="s">
        <v>57</v>
      </c>
      <c r="B63" s="80">
        <v>300000</v>
      </c>
      <c r="C63" s="94">
        <v>0</v>
      </c>
      <c r="D63" s="31"/>
      <c r="E63" s="80"/>
    </row>
    <row r="64" spans="1:5" s="6" customFormat="1" x14ac:dyDescent="0.25">
      <c r="A64" s="29" t="s">
        <v>58</v>
      </c>
      <c r="B64" s="31">
        <v>2700000</v>
      </c>
      <c r="C64" s="85">
        <v>0</v>
      </c>
      <c r="D64" s="31"/>
      <c r="E64" s="31"/>
    </row>
    <row r="65" spans="1:5" s="6" customFormat="1" x14ac:dyDescent="0.25">
      <c r="A65" s="29" t="s">
        <v>59</v>
      </c>
      <c r="B65" s="31">
        <v>0</v>
      </c>
      <c r="C65" s="85">
        <v>0</v>
      </c>
      <c r="D65" s="31"/>
      <c r="E65" s="31"/>
    </row>
    <row r="66" spans="1:5" s="6" customFormat="1" x14ac:dyDescent="0.25">
      <c r="A66" s="29" t="s">
        <v>60</v>
      </c>
      <c r="B66" s="31">
        <v>13894515.58</v>
      </c>
      <c r="C66" s="85">
        <v>0</v>
      </c>
      <c r="D66" s="31"/>
      <c r="E66" s="31"/>
    </row>
    <row r="67" spans="1:5" s="6" customFormat="1" ht="15.75" thickBot="1" x14ac:dyDescent="0.3">
      <c r="A67" s="44" t="s">
        <v>61</v>
      </c>
      <c r="B67" s="46"/>
      <c r="C67" s="91">
        <v>0</v>
      </c>
      <c r="D67" s="46"/>
      <c r="E67" s="46"/>
    </row>
    <row r="68" spans="1:5" ht="15.75" thickBot="1" x14ac:dyDescent="0.3">
      <c r="A68" s="26" t="s">
        <v>62</v>
      </c>
      <c r="B68" s="28">
        <f>SUM(B69:B72)</f>
        <v>8000000</v>
      </c>
      <c r="C68" s="84">
        <f>SUM(C69:C72)</f>
        <v>913099.63</v>
      </c>
      <c r="D68" s="28"/>
      <c r="E68" s="28"/>
    </row>
    <row r="69" spans="1:5" x14ac:dyDescent="0.25">
      <c r="A69" s="29" t="s">
        <v>63</v>
      </c>
      <c r="B69" s="40">
        <v>6200000</v>
      </c>
      <c r="C69" s="90">
        <v>913099.63</v>
      </c>
      <c r="D69" s="40"/>
      <c r="E69" s="40"/>
    </row>
    <row r="70" spans="1:5" x14ac:dyDescent="0.25">
      <c r="A70" s="29" t="s">
        <v>64</v>
      </c>
      <c r="B70" s="40">
        <v>1800000</v>
      </c>
      <c r="C70" s="90">
        <v>0</v>
      </c>
      <c r="D70" s="40"/>
      <c r="E70" s="40"/>
    </row>
    <row r="71" spans="1:5" x14ac:dyDescent="0.25">
      <c r="A71" s="29" t="s">
        <v>65</v>
      </c>
      <c r="B71" s="40">
        <v>0</v>
      </c>
      <c r="C71" s="90">
        <v>0</v>
      </c>
      <c r="D71" s="40"/>
      <c r="E71" s="40"/>
    </row>
    <row r="72" spans="1:5" s="2" customFormat="1" ht="24.75" thickBot="1" x14ac:dyDescent="0.3">
      <c r="A72" s="36" t="s">
        <v>66</v>
      </c>
      <c r="B72" s="52">
        <v>0</v>
      </c>
      <c r="C72" s="95">
        <v>0</v>
      </c>
      <c r="D72" s="52"/>
      <c r="E72" s="52"/>
    </row>
    <row r="73" spans="1:5" ht="15.75" thickBot="1" x14ac:dyDescent="0.3">
      <c r="A73" s="26" t="s">
        <v>67</v>
      </c>
      <c r="B73" s="28">
        <f>SUM(B74:B77)</f>
        <v>0</v>
      </c>
      <c r="C73" s="84">
        <f>SUM(C74:C77)</f>
        <v>0</v>
      </c>
      <c r="D73" s="28"/>
      <c r="E73" s="28"/>
    </row>
    <row r="74" spans="1:5" x14ac:dyDescent="0.25">
      <c r="A74" s="29" t="s">
        <v>68</v>
      </c>
      <c r="B74" s="31">
        <v>0</v>
      </c>
      <c r="C74" s="85">
        <v>0</v>
      </c>
      <c r="D74" s="31"/>
      <c r="E74" s="31"/>
    </row>
    <row r="75" spans="1:5" ht="24.75" thickBot="1" x14ac:dyDescent="0.3">
      <c r="A75" s="29" t="s">
        <v>69</v>
      </c>
      <c r="B75" s="31">
        <v>0</v>
      </c>
      <c r="C75" s="85">
        <v>0</v>
      </c>
      <c r="D75" s="31"/>
      <c r="E75" s="31"/>
    </row>
    <row r="76" spans="1:5" ht="15.75" thickBot="1" x14ac:dyDescent="0.3">
      <c r="A76" s="26" t="s">
        <v>70</v>
      </c>
      <c r="B76" s="28"/>
      <c r="C76" s="84"/>
      <c r="D76" s="28"/>
      <c r="E76" s="28"/>
    </row>
    <row r="77" spans="1:5" x14ac:dyDescent="0.25">
      <c r="A77" s="29" t="s">
        <v>71</v>
      </c>
      <c r="B77" s="31">
        <v>0</v>
      </c>
      <c r="C77" s="85">
        <v>0</v>
      </c>
      <c r="D77" s="31"/>
      <c r="E77" s="31"/>
    </row>
    <row r="78" spans="1:5" x14ac:dyDescent="0.25">
      <c r="A78" s="29" t="s">
        <v>72</v>
      </c>
      <c r="B78" s="31">
        <v>0</v>
      </c>
      <c r="C78" s="85">
        <v>0</v>
      </c>
      <c r="D78" s="31"/>
      <c r="E78" s="31"/>
    </row>
    <row r="79" spans="1:5" ht="24" x14ac:dyDescent="0.25">
      <c r="A79" s="29" t="s">
        <v>73</v>
      </c>
      <c r="B79" s="31">
        <v>0</v>
      </c>
      <c r="C79" s="85">
        <v>0</v>
      </c>
      <c r="D79" s="31"/>
      <c r="E79" s="31"/>
    </row>
    <row r="80" spans="1:5" x14ac:dyDescent="0.25">
      <c r="A80" s="53" t="s">
        <v>74</v>
      </c>
      <c r="B80" s="55"/>
      <c r="C80" s="96">
        <f>+C16+C22+C32+C42+C50+C58+C68+C73+C76</f>
        <v>711817623.50999987</v>
      </c>
      <c r="D80" s="55"/>
      <c r="E80" s="55"/>
    </row>
    <row r="81" spans="1:6" x14ac:dyDescent="0.25">
      <c r="A81" s="36"/>
      <c r="B81" s="35"/>
      <c r="C81" s="87"/>
      <c r="D81" s="35"/>
      <c r="E81" s="35"/>
    </row>
    <row r="82" spans="1:6" ht="15.75" thickBot="1" x14ac:dyDescent="0.3">
      <c r="A82" s="23" t="s">
        <v>75</v>
      </c>
      <c r="B82" s="57">
        <v>0</v>
      </c>
      <c r="C82" s="97">
        <v>0</v>
      </c>
      <c r="D82" s="57">
        <v>0</v>
      </c>
      <c r="E82" s="57"/>
    </row>
    <row r="83" spans="1:6" ht="15.75" thickBot="1" x14ac:dyDescent="0.3">
      <c r="A83" s="26" t="s">
        <v>76</v>
      </c>
      <c r="B83" s="28"/>
      <c r="C83" s="84"/>
      <c r="D83" s="28"/>
      <c r="E83" s="28"/>
    </row>
    <row r="84" spans="1:6" x14ac:dyDescent="0.25">
      <c r="A84" s="29" t="s">
        <v>77</v>
      </c>
      <c r="B84" s="31">
        <v>0</v>
      </c>
      <c r="C84" s="85">
        <v>0</v>
      </c>
      <c r="D84" s="31">
        <v>0</v>
      </c>
      <c r="E84" s="31"/>
    </row>
    <row r="85" spans="1:6" ht="15.75" thickBot="1" x14ac:dyDescent="0.3">
      <c r="A85" s="29" t="s">
        <v>78</v>
      </c>
      <c r="B85" s="31">
        <v>0</v>
      </c>
      <c r="C85" s="85">
        <v>0</v>
      </c>
      <c r="D85" s="31">
        <v>0</v>
      </c>
      <c r="E85" s="31"/>
    </row>
    <row r="86" spans="1:6" ht="15.75" thickBot="1" x14ac:dyDescent="0.3">
      <c r="A86" s="26" t="s">
        <v>79</v>
      </c>
      <c r="B86" s="28"/>
      <c r="C86" s="84"/>
      <c r="D86" s="28"/>
      <c r="E86" s="28"/>
    </row>
    <row r="87" spans="1:6" x14ac:dyDescent="0.25">
      <c r="A87" s="29" t="s">
        <v>80</v>
      </c>
      <c r="B87" s="31">
        <v>0</v>
      </c>
      <c r="C87" s="85">
        <v>0</v>
      </c>
      <c r="D87" s="31">
        <v>0</v>
      </c>
      <c r="E87" s="31"/>
    </row>
    <row r="88" spans="1:6" ht="15.75" thickBot="1" x14ac:dyDescent="0.3">
      <c r="A88" s="29" t="s">
        <v>81</v>
      </c>
      <c r="B88" s="40">
        <v>0</v>
      </c>
      <c r="C88" s="90">
        <v>0</v>
      </c>
      <c r="D88" s="40">
        <v>0</v>
      </c>
      <c r="E88" s="40"/>
    </row>
    <row r="89" spans="1:6" ht="15.75" thickBot="1" x14ac:dyDescent="0.3">
      <c r="A89" s="26" t="s">
        <v>82</v>
      </c>
      <c r="B89" s="28"/>
      <c r="C89" s="84"/>
      <c r="D89" s="28"/>
      <c r="E89" s="28"/>
    </row>
    <row r="90" spans="1:6" ht="15.75" thickBot="1" x14ac:dyDescent="0.3">
      <c r="A90" s="29" t="s">
        <v>83</v>
      </c>
      <c r="B90" s="59">
        <v>0</v>
      </c>
      <c r="C90" s="98">
        <v>0</v>
      </c>
      <c r="D90" s="59">
        <v>0</v>
      </c>
      <c r="E90" s="59"/>
    </row>
    <row r="91" spans="1:6" ht="15.75" thickBot="1" x14ac:dyDescent="0.3">
      <c r="A91" s="53" t="s">
        <v>84</v>
      </c>
      <c r="B91" s="28">
        <f>B16+B22+B32+B42+B58+B68</f>
        <v>1871132184.3700001</v>
      </c>
      <c r="C91" s="84">
        <f>C16+C22+C32+C42+C50+C58+C68+C73+C76</f>
        <v>711817623.50999987</v>
      </c>
      <c r="D91" s="28"/>
      <c r="E91" s="28"/>
      <c r="F91" s="13"/>
    </row>
    <row r="92" spans="1:6" ht="15.75" thickBot="1" x14ac:dyDescent="0.3">
      <c r="A92" s="60"/>
      <c r="B92" s="101"/>
      <c r="C92" s="99"/>
      <c r="D92" s="103"/>
      <c r="E92" s="74"/>
    </row>
    <row r="93" spans="1:6" ht="15.75" thickBot="1" x14ac:dyDescent="0.3">
      <c r="A93" s="62" t="s">
        <v>85</v>
      </c>
      <c r="B93" s="100">
        <f>+B91-B92</f>
        <v>1871132184.3700001</v>
      </c>
      <c r="C93" s="71">
        <f>C91</f>
        <v>711817623.50999987</v>
      </c>
      <c r="D93" s="102">
        <f>+B93-C93+E93</f>
        <v>1159314560.8600001</v>
      </c>
      <c r="E93" s="76"/>
    </row>
    <row r="94" spans="1:6" ht="15.75" thickTop="1" x14ac:dyDescent="0.25">
      <c r="A94" s="60"/>
      <c r="B94" s="61"/>
      <c r="C94" s="61"/>
      <c r="D94" s="61"/>
      <c r="E94" s="60"/>
    </row>
    <row r="95" spans="1:6" x14ac:dyDescent="0.25">
      <c r="A95" s="60"/>
      <c r="B95" s="61"/>
      <c r="C95" s="60"/>
      <c r="D95" s="60"/>
      <c r="E95" s="60"/>
    </row>
    <row r="96" spans="1:6" x14ac:dyDescent="0.25">
      <c r="A96" s="63" t="s">
        <v>86</v>
      </c>
      <c r="B96" s="143" t="s">
        <v>87</v>
      </c>
      <c r="C96" s="143"/>
      <c r="D96" s="143"/>
      <c r="E96" s="143"/>
    </row>
    <row r="97" spans="1:5" x14ac:dyDescent="0.25">
      <c r="A97" s="60"/>
      <c r="B97" s="61"/>
      <c r="C97" s="60"/>
      <c r="D97" s="60"/>
      <c r="E97" s="60"/>
    </row>
    <row r="98" spans="1:5" x14ac:dyDescent="0.25">
      <c r="A98" s="60"/>
      <c r="B98" s="61"/>
      <c r="C98" s="60"/>
      <c r="D98" s="60"/>
      <c r="E98" s="60"/>
    </row>
    <row r="99" spans="1:5" x14ac:dyDescent="0.25">
      <c r="A99" s="60" t="s">
        <v>88</v>
      </c>
      <c r="B99" s="61" t="s">
        <v>89</v>
      </c>
      <c r="C99" s="60"/>
      <c r="D99" s="60" t="s">
        <v>97</v>
      </c>
      <c r="E99" s="60"/>
    </row>
    <row r="100" spans="1:5" x14ac:dyDescent="0.25">
      <c r="A100" s="64" t="s">
        <v>95</v>
      </c>
      <c r="B100" s="144" t="s">
        <v>90</v>
      </c>
      <c r="C100" s="144"/>
      <c r="D100" s="144"/>
      <c r="E100" s="144"/>
    </row>
    <row r="101" spans="1:5" x14ac:dyDescent="0.25">
      <c r="A101" s="65" t="s">
        <v>96</v>
      </c>
      <c r="B101" s="61"/>
      <c r="C101" s="145" t="s">
        <v>91</v>
      </c>
      <c r="D101" s="145"/>
      <c r="E101" s="60"/>
    </row>
    <row r="102" spans="1:5" x14ac:dyDescent="0.25">
      <c r="A102" s="60"/>
      <c r="B102" s="61"/>
      <c r="C102" s="60"/>
      <c r="D102" s="60"/>
      <c r="E102" s="60"/>
    </row>
    <row r="103" spans="1:5" x14ac:dyDescent="0.25">
      <c r="A103" s="60"/>
      <c r="B103" s="61"/>
      <c r="C103" s="60"/>
      <c r="D103" s="60"/>
      <c r="E103" s="60"/>
    </row>
    <row r="104" spans="1:5" x14ac:dyDescent="0.25">
      <c r="A104" s="145" t="s">
        <v>92</v>
      </c>
      <c r="B104" s="145"/>
      <c r="C104" s="145"/>
      <c r="D104" s="145"/>
      <c r="E104" s="145"/>
    </row>
    <row r="105" spans="1:5" ht="6" customHeight="1" x14ac:dyDescent="0.25">
      <c r="A105" s="145"/>
      <c r="B105" s="145"/>
      <c r="C105" s="145"/>
      <c r="D105" s="145"/>
      <c r="E105" s="145"/>
    </row>
    <row r="106" spans="1:5" ht="3" hidden="1" customHeight="1" x14ac:dyDescent="0.25">
      <c r="A106" s="145"/>
      <c r="B106" s="145"/>
      <c r="C106" s="145"/>
      <c r="D106" s="145"/>
      <c r="E106" s="145"/>
    </row>
    <row r="107" spans="1:5" hidden="1" x14ac:dyDescent="0.25">
      <c r="A107" s="145"/>
      <c r="B107" s="145"/>
      <c r="C107" s="145"/>
      <c r="D107" s="145"/>
      <c r="E107" s="145"/>
    </row>
    <row r="108" spans="1:5" x14ac:dyDescent="0.25">
      <c r="A108" s="60"/>
      <c r="B108" s="61"/>
      <c r="C108" s="60"/>
      <c r="D108" s="60"/>
      <c r="E108" s="60"/>
    </row>
    <row r="109" spans="1:5" x14ac:dyDescent="0.25">
      <c r="A109" s="145" t="s">
        <v>88</v>
      </c>
      <c r="B109" s="145"/>
      <c r="C109" s="145"/>
      <c r="D109" s="145"/>
      <c r="E109" s="145"/>
    </row>
    <row r="110" spans="1:5" x14ac:dyDescent="0.25">
      <c r="A110" s="144" t="s">
        <v>93</v>
      </c>
      <c r="B110" s="144"/>
      <c r="C110" s="144"/>
      <c r="D110" s="144"/>
      <c r="E110" s="144"/>
    </row>
    <row r="111" spans="1:5" x14ac:dyDescent="0.25">
      <c r="A111" s="142" t="s">
        <v>94</v>
      </c>
      <c r="B111" s="142"/>
      <c r="C111" s="142"/>
      <c r="D111" s="142"/>
      <c r="E111" s="142"/>
    </row>
  </sheetData>
  <mergeCells count="13">
    <mergeCell ref="A10:E10"/>
    <mergeCell ref="A5:E5"/>
    <mergeCell ref="A6:E6"/>
    <mergeCell ref="A7:E7"/>
    <mergeCell ref="A8:E8"/>
    <mergeCell ref="A9:E9"/>
    <mergeCell ref="A111:E111"/>
    <mergeCell ref="B96:E96"/>
    <mergeCell ref="B100:E100"/>
    <mergeCell ref="C101:D101"/>
    <mergeCell ref="A104:E107"/>
    <mergeCell ref="A109:E109"/>
    <mergeCell ref="A110:E110"/>
  </mergeCells>
  <pageMargins left="0.70866141732283472" right="0.70866141732283472" top="0.74803149606299213" bottom="0.74803149606299213" header="0.31496062992125984" footer="0.31496062992125984"/>
  <pageSetup scale="75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1"/>
  <sheetViews>
    <sheetView tabSelected="1" topLeftCell="A88" zoomScaleNormal="100" workbookViewId="0">
      <selection activeCell="H96" sqref="H96"/>
    </sheetView>
  </sheetViews>
  <sheetFormatPr baseColWidth="10" defaultColWidth="9.140625" defaultRowHeight="15" x14ac:dyDescent="0.25"/>
  <cols>
    <col min="1" max="1" width="57.7109375" customWidth="1"/>
    <col min="2" max="2" width="17.140625" style="13" customWidth="1"/>
    <col min="3" max="3" width="15.5703125" customWidth="1"/>
    <col min="4" max="4" width="13.85546875" customWidth="1"/>
    <col min="5" max="5" width="12.28515625" customWidth="1"/>
    <col min="6" max="7" width="16.85546875" bestFit="1" customWidth="1"/>
    <col min="8" max="8" width="14.140625" bestFit="1" customWidth="1"/>
    <col min="9" max="9" width="15.140625" bestFit="1" customWidth="1"/>
  </cols>
  <sheetData>
    <row r="1" spans="1:7" ht="18.75" x14ac:dyDescent="0.25">
      <c r="A1" s="1"/>
      <c r="B1" s="14"/>
      <c r="C1" s="1"/>
      <c r="D1" s="1"/>
      <c r="E1" s="1"/>
    </row>
    <row r="2" spans="1:7" ht="18.75" x14ac:dyDescent="0.25">
      <c r="A2" s="1"/>
      <c r="B2" s="14"/>
      <c r="C2" s="1"/>
      <c r="D2" s="1"/>
      <c r="E2" s="1"/>
    </row>
    <row r="3" spans="1:7" x14ac:dyDescent="0.25">
      <c r="B3" s="15"/>
      <c r="C3" s="2"/>
      <c r="D3" s="2"/>
    </row>
    <row r="4" spans="1:7" x14ac:dyDescent="0.25">
      <c r="A4" s="3"/>
      <c r="B4" s="16"/>
      <c r="C4" s="3"/>
      <c r="D4" s="3"/>
      <c r="E4" s="3"/>
    </row>
    <row r="5" spans="1:7" x14ac:dyDescent="0.25">
      <c r="A5" s="137" t="s">
        <v>0</v>
      </c>
      <c r="B5" s="137"/>
      <c r="C5" s="137"/>
      <c r="D5" s="137"/>
      <c r="E5" s="137"/>
    </row>
    <row r="6" spans="1:7" x14ac:dyDescent="0.25">
      <c r="A6" s="138" t="s">
        <v>1</v>
      </c>
      <c r="B6" s="138"/>
      <c r="C6" s="138"/>
      <c r="D6" s="138"/>
      <c r="E6" s="138"/>
    </row>
    <row r="7" spans="1:7" ht="18.75" x14ac:dyDescent="0.3">
      <c r="A7" s="139"/>
      <c r="B7" s="139"/>
      <c r="C7" s="139"/>
      <c r="D7" s="139"/>
      <c r="E7" s="139"/>
      <c r="F7" s="4"/>
    </row>
    <row r="8" spans="1:7" ht="15.75" x14ac:dyDescent="0.25">
      <c r="A8" s="140" t="s">
        <v>2</v>
      </c>
      <c r="B8" s="140"/>
      <c r="C8" s="140"/>
      <c r="D8" s="140"/>
      <c r="E8" s="140"/>
      <c r="F8" s="5"/>
    </row>
    <row r="9" spans="1:7" ht="15.75" x14ac:dyDescent="0.25">
      <c r="A9" s="141" t="s">
        <v>108</v>
      </c>
      <c r="B9" s="141"/>
      <c r="C9" s="141"/>
      <c r="D9" s="141"/>
      <c r="E9" s="141"/>
      <c r="F9" s="5"/>
    </row>
    <row r="10" spans="1:7" ht="15.75" x14ac:dyDescent="0.25">
      <c r="A10" s="136" t="s">
        <v>3</v>
      </c>
      <c r="B10" s="136"/>
      <c r="C10" s="136"/>
      <c r="D10" s="136"/>
      <c r="E10" s="136"/>
      <c r="F10" s="5"/>
    </row>
    <row r="11" spans="1:7" ht="15.75" thickBot="1" x14ac:dyDescent="0.3">
      <c r="A11" s="6"/>
      <c r="B11" s="12"/>
      <c r="C11" s="6"/>
      <c r="D11" s="6"/>
      <c r="E11" s="6"/>
    </row>
    <row r="12" spans="1:7" ht="30.75" thickBot="1" x14ac:dyDescent="0.3">
      <c r="A12" s="7" t="s">
        <v>4</v>
      </c>
      <c r="B12" s="69" t="s">
        <v>103</v>
      </c>
      <c r="C12" s="68" t="s">
        <v>6</v>
      </c>
      <c r="D12" s="69" t="s">
        <v>7</v>
      </c>
      <c r="E12" s="70" t="s">
        <v>8</v>
      </c>
    </row>
    <row r="13" spans="1:7" s="9" customFormat="1" x14ac:dyDescent="0.25">
      <c r="A13" s="8"/>
      <c r="B13" s="78"/>
      <c r="C13" s="81"/>
      <c r="D13" s="78"/>
      <c r="E13" s="78"/>
    </row>
    <row r="14" spans="1:7" s="9" customFormat="1" x14ac:dyDescent="0.25">
      <c r="A14" s="20"/>
      <c r="B14" s="126">
        <f>B16+B22+B32+B42+B50+B58+B68+B73+B76</f>
        <v>2380485288</v>
      </c>
      <c r="C14" s="82"/>
      <c r="D14" s="22">
        <f>B14-C15</f>
        <v>1413562123.6799998</v>
      </c>
      <c r="E14" s="104">
        <v>481629018</v>
      </c>
      <c r="F14" s="72"/>
    </row>
    <row r="15" spans="1:7" ht="15.75" thickBot="1" x14ac:dyDescent="0.3">
      <c r="A15" s="23" t="s">
        <v>9</v>
      </c>
      <c r="B15" s="25"/>
      <c r="C15" s="83">
        <f>+C93</f>
        <v>966923164.32000005</v>
      </c>
      <c r="D15" s="25"/>
      <c r="E15" s="25"/>
      <c r="F15" s="13"/>
    </row>
    <row r="16" spans="1:7" ht="15.75" thickBot="1" x14ac:dyDescent="0.3">
      <c r="A16" s="26" t="s">
        <v>10</v>
      </c>
      <c r="B16" s="127">
        <f>SUM(B17:B21)</f>
        <v>1981845781</v>
      </c>
      <c r="C16" s="84">
        <f>SUM(C17:C21)</f>
        <v>888528466.03999996</v>
      </c>
      <c r="D16" s="28">
        <f t="shared" ref="D16:E16" si="0">D17+D18+D19+D20+D21</f>
        <v>0</v>
      </c>
      <c r="E16" s="28">
        <f t="shared" si="0"/>
        <v>0</v>
      </c>
      <c r="F16" s="13">
        <f>2380485288-B14</f>
        <v>0</v>
      </c>
      <c r="G16" s="13"/>
    </row>
    <row r="17" spans="1:9" s="6" customFormat="1" x14ac:dyDescent="0.25">
      <c r="A17" s="29" t="s">
        <v>11</v>
      </c>
      <c r="B17" s="49">
        <v>1479781758</v>
      </c>
      <c r="C17" s="93">
        <v>734401634.52999997</v>
      </c>
      <c r="D17" s="31"/>
      <c r="E17" s="31"/>
      <c r="F17" s="17"/>
      <c r="G17" s="12"/>
    </row>
    <row r="18" spans="1:9" s="6" customFormat="1" x14ac:dyDescent="0.25">
      <c r="A18" s="29" t="s">
        <v>12</v>
      </c>
      <c r="B18" s="128">
        <v>352697560</v>
      </c>
      <c r="C18" s="112">
        <v>59772291.659999996</v>
      </c>
      <c r="D18" s="33"/>
      <c r="E18" s="33"/>
      <c r="F18" s="12"/>
      <c r="G18" s="12"/>
      <c r="H18" s="12"/>
    </row>
    <row r="19" spans="1:9" x14ac:dyDescent="0.25">
      <c r="A19" s="29" t="s">
        <v>13</v>
      </c>
      <c r="B19" s="43">
        <v>1020000</v>
      </c>
      <c r="C19" s="88">
        <v>0</v>
      </c>
      <c r="D19" s="35"/>
      <c r="E19" s="35"/>
      <c r="G19" s="13"/>
      <c r="H19" s="13"/>
    </row>
    <row r="20" spans="1:9" x14ac:dyDescent="0.25">
      <c r="A20" s="29" t="s">
        <v>14</v>
      </c>
      <c r="B20" s="43">
        <v>200000</v>
      </c>
      <c r="C20" s="88">
        <v>0</v>
      </c>
      <c r="D20" s="35"/>
      <c r="E20" s="35"/>
      <c r="I20" s="13"/>
    </row>
    <row r="21" spans="1:9" s="6" customFormat="1" ht="15.75" thickBot="1" x14ac:dyDescent="0.3">
      <c r="A21" s="29" t="s">
        <v>15</v>
      </c>
      <c r="B21" s="43">
        <v>148146463</v>
      </c>
      <c r="C21" s="88">
        <v>94354539.849999994</v>
      </c>
      <c r="D21" s="35"/>
      <c r="E21" s="35"/>
      <c r="G21" s="77"/>
    </row>
    <row r="22" spans="1:9" ht="15.75" thickBot="1" x14ac:dyDescent="0.3">
      <c r="A22" s="26" t="s">
        <v>16</v>
      </c>
      <c r="B22" s="127">
        <f>SUM(B23:B31)</f>
        <v>176105388</v>
      </c>
      <c r="C22" s="113">
        <f>SUM(C23:C31)</f>
        <v>62605931.690000005</v>
      </c>
      <c r="D22" s="28">
        <f t="shared" ref="D22:E22" si="1">D23+D24+D25+D26+D27+D28+D29+D30+D31</f>
        <v>0</v>
      </c>
      <c r="E22" s="28">
        <f t="shared" si="1"/>
        <v>0</v>
      </c>
      <c r="F22" s="19"/>
    </row>
    <row r="23" spans="1:9" s="6" customFormat="1" x14ac:dyDescent="0.25">
      <c r="A23" s="29" t="s">
        <v>17</v>
      </c>
      <c r="B23" s="49">
        <v>18174100</v>
      </c>
      <c r="C23" s="93">
        <v>11323706.789999999</v>
      </c>
      <c r="D23" s="31"/>
      <c r="E23" s="31"/>
    </row>
    <row r="24" spans="1:9" s="6" customFormat="1" x14ac:dyDescent="0.25">
      <c r="A24" s="29" t="s">
        <v>18</v>
      </c>
      <c r="B24" s="43">
        <v>30110000</v>
      </c>
      <c r="C24" s="88">
        <v>12732448.25</v>
      </c>
      <c r="D24" s="35"/>
      <c r="E24" s="35"/>
    </row>
    <row r="25" spans="1:9" s="6" customFormat="1" x14ac:dyDescent="0.25">
      <c r="A25" s="29" t="s">
        <v>19</v>
      </c>
      <c r="B25" s="43">
        <v>11380000</v>
      </c>
      <c r="C25" s="88">
        <v>9513870.5600000005</v>
      </c>
      <c r="D25" s="35"/>
      <c r="E25" s="35"/>
    </row>
    <row r="26" spans="1:9" x14ac:dyDescent="0.25">
      <c r="A26" s="29" t="s">
        <v>20</v>
      </c>
      <c r="B26" s="43">
        <v>120000</v>
      </c>
      <c r="C26" s="88">
        <v>1791.44</v>
      </c>
      <c r="D26" s="35"/>
      <c r="E26" s="35"/>
    </row>
    <row r="27" spans="1:9" s="6" customFormat="1" x14ac:dyDescent="0.25">
      <c r="A27" s="29" t="s">
        <v>21</v>
      </c>
      <c r="B27" s="43">
        <v>19313836</v>
      </c>
      <c r="C27" s="88">
        <v>1380641.53</v>
      </c>
      <c r="D27" s="35"/>
      <c r="E27" s="35"/>
    </row>
    <row r="28" spans="1:9" s="6" customFormat="1" x14ac:dyDescent="0.25">
      <c r="A28" s="29" t="s">
        <v>22</v>
      </c>
      <c r="B28" s="43">
        <v>23546404</v>
      </c>
      <c r="C28" s="88">
        <v>7746497.2000000002</v>
      </c>
      <c r="D28" s="35"/>
      <c r="E28" s="35"/>
    </row>
    <row r="29" spans="1:9" s="10" customFormat="1" ht="24" x14ac:dyDescent="0.25">
      <c r="A29" s="36" t="s">
        <v>23</v>
      </c>
      <c r="B29" s="129">
        <v>14496673</v>
      </c>
      <c r="C29" s="114">
        <v>3063023.7</v>
      </c>
      <c r="D29" s="38"/>
      <c r="E29" s="38"/>
    </row>
    <row r="30" spans="1:9" s="6" customFormat="1" x14ac:dyDescent="0.25">
      <c r="A30" s="29" t="s">
        <v>24</v>
      </c>
      <c r="B30" s="43">
        <v>43564415</v>
      </c>
      <c r="C30" s="88">
        <v>8237734</v>
      </c>
      <c r="D30" s="35"/>
      <c r="E30" s="35"/>
    </row>
    <row r="31" spans="1:9" ht="15.75" thickBot="1" x14ac:dyDescent="0.3">
      <c r="A31" s="29" t="s">
        <v>25</v>
      </c>
      <c r="B31" s="130">
        <v>15399960</v>
      </c>
      <c r="C31" s="115">
        <v>8606218.2200000007</v>
      </c>
      <c r="D31" s="40"/>
      <c r="E31" s="40"/>
    </row>
    <row r="32" spans="1:9" ht="15.75" thickBot="1" x14ac:dyDescent="0.3">
      <c r="A32" s="26" t="s">
        <v>26</v>
      </c>
      <c r="B32" s="131">
        <f>SUM(B33:B41)</f>
        <v>94809819</v>
      </c>
      <c r="C32" s="113">
        <f>SUM(C33:C41)</f>
        <v>9957704.4500000011</v>
      </c>
      <c r="D32" s="28">
        <f t="shared" ref="D32:E32" si="2">SUM(D33:D41)</f>
        <v>0</v>
      </c>
      <c r="E32" s="28">
        <f t="shared" si="2"/>
        <v>0</v>
      </c>
    </row>
    <row r="33" spans="1:5" s="6" customFormat="1" x14ac:dyDescent="0.25">
      <c r="A33" s="29" t="s">
        <v>27</v>
      </c>
      <c r="B33" s="49">
        <v>3365000</v>
      </c>
      <c r="C33" s="93">
        <v>1433573.45</v>
      </c>
      <c r="D33" s="31"/>
      <c r="E33" s="31"/>
    </row>
    <row r="34" spans="1:5" x14ac:dyDescent="0.25">
      <c r="A34" s="29" t="s">
        <v>28</v>
      </c>
      <c r="B34" s="43">
        <v>3039360</v>
      </c>
      <c r="C34" s="88">
        <v>144224.73000000001</v>
      </c>
      <c r="D34" s="35"/>
      <c r="E34" s="35"/>
    </row>
    <row r="35" spans="1:5" x14ac:dyDescent="0.25">
      <c r="A35" s="29" t="s">
        <v>29</v>
      </c>
      <c r="B35" s="43">
        <v>2749113</v>
      </c>
      <c r="C35" s="88">
        <v>1185521.26</v>
      </c>
      <c r="D35" s="35"/>
      <c r="E35" s="35"/>
    </row>
    <row r="36" spans="1:5" x14ac:dyDescent="0.25">
      <c r="A36" s="29" t="s">
        <v>30</v>
      </c>
      <c r="B36" s="43">
        <v>150000</v>
      </c>
      <c r="C36" s="88">
        <v>9610.7000000000007</v>
      </c>
      <c r="D36" s="35"/>
      <c r="E36" s="35"/>
    </row>
    <row r="37" spans="1:5" s="11" customFormat="1" x14ac:dyDescent="0.25">
      <c r="A37" s="41" t="s">
        <v>31</v>
      </c>
      <c r="B37" s="43">
        <v>1060000</v>
      </c>
      <c r="C37" s="88">
        <v>266334.59000000003</v>
      </c>
      <c r="D37" s="43"/>
      <c r="E37" s="43"/>
    </row>
    <row r="38" spans="1:5" s="11" customFormat="1" x14ac:dyDescent="0.25">
      <c r="A38" s="41" t="s">
        <v>32</v>
      </c>
      <c r="B38" s="43">
        <v>675000</v>
      </c>
      <c r="C38" s="88">
        <v>80786.710000000006</v>
      </c>
      <c r="D38" s="43"/>
      <c r="E38" s="43"/>
    </row>
    <row r="39" spans="1:5" s="11" customFormat="1" ht="24" x14ac:dyDescent="0.25">
      <c r="A39" s="41" t="s">
        <v>33</v>
      </c>
      <c r="B39" s="43">
        <v>14846530</v>
      </c>
      <c r="C39" s="88">
        <v>4910181.2</v>
      </c>
      <c r="D39" s="43"/>
      <c r="E39" s="43"/>
    </row>
    <row r="40" spans="1:5" ht="24" x14ac:dyDescent="0.25">
      <c r="A40" s="29" t="s">
        <v>34</v>
      </c>
      <c r="B40" s="132" t="s">
        <v>104</v>
      </c>
      <c r="C40" s="88">
        <v>0</v>
      </c>
      <c r="D40" s="35"/>
      <c r="E40" s="35"/>
    </row>
    <row r="41" spans="1:5" s="6" customFormat="1" ht="15.75" thickBot="1" x14ac:dyDescent="0.3">
      <c r="A41" s="29" t="s">
        <v>35</v>
      </c>
      <c r="B41" s="43">
        <v>68924816</v>
      </c>
      <c r="C41" s="88">
        <v>1927471.81</v>
      </c>
      <c r="D41" s="35"/>
      <c r="E41" s="35"/>
    </row>
    <row r="42" spans="1:5" ht="15.75" thickBot="1" x14ac:dyDescent="0.3">
      <c r="A42" s="26" t="s">
        <v>36</v>
      </c>
      <c r="B42" s="127">
        <f>SUM(B43:B49)</f>
        <v>10486800</v>
      </c>
      <c r="C42" s="113">
        <f>SUM(C43:C49)</f>
        <v>3897500</v>
      </c>
      <c r="D42" s="28"/>
      <c r="E42" s="28"/>
    </row>
    <row r="43" spans="1:5" s="10" customFormat="1" x14ac:dyDescent="0.25">
      <c r="A43" s="44" t="s">
        <v>37</v>
      </c>
      <c r="B43" s="133">
        <v>10316800</v>
      </c>
      <c r="C43" s="116">
        <v>3897500</v>
      </c>
      <c r="D43" s="46"/>
      <c r="E43" s="46"/>
    </row>
    <row r="44" spans="1:5" s="2" customFormat="1" x14ac:dyDescent="0.25">
      <c r="A44" s="44" t="s">
        <v>38</v>
      </c>
      <c r="B44" s="129" t="s">
        <v>104</v>
      </c>
      <c r="C44" s="114">
        <v>0</v>
      </c>
      <c r="D44" s="38"/>
      <c r="E44" s="79"/>
    </row>
    <row r="45" spans="1:5" s="10" customFormat="1" x14ac:dyDescent="0.25">
      <c r="A45" s="44" t="s">
        <v>39</v>
      </c>
      <c r="B45" s="133" t="s">
        <v>104</v>
      </c>
      <c r="C45" s="116">
        <v>0</v>
      </c>
      <c r="D45" s="46"/>
      <c r="E45" s="46"/>
    </row>
    <row r="46" spans="1:5" s="10" customFormat="1" x14ac:dyDescent="0.25">
      <c r="A46" s="44" t="s">
        <v>40</v>
      </c>
      <c r="B46" s="133" t="s">
        <v>104</v>
      </c>
      <c r="C46" s="116">
        <v>0</v>
      </c>
      <c r="D46" s="46"/>
      <c r="E46" s="46"/>
    </row>
    <row r="47" spans="1:5" s="10" customFormat="1" x14ac:dyDescent="0.25">
      <c r="A47" s="44" t="s">
        <v>41</v>
      </c>
      <c r="B47" s="133" t="s">
        <v>104</v>
      </c>
      <c r="C47" s="116">
        <v>0</v>
      </c>
      <c r="D47" s="46"/>
      <c r="E47" s="46"/>
    </row>
    <row r="48" spans="1:5" s="6" customFormat="1" x14ac:dyDescent="0.25">
      <c r="A48" s="29" t="s">
        <v>42</v>
      </c>
      <c r="B48" s="49">
        <v>170000</v>
      </c>
      <c r="C48" s="93">
        <v>0</v>
      </c>
      <c r="D48" s="31"/>
      <c r="E48" s="31"/>
    </row>
    <row r="49" spans="1:5" s="10" customFormat="1" ht="15.75" thickBot="1" x14ac:dyDescent="0.3">
      <c r="A49" s="44" t="s">
        <v>43</v>
      </c>
      <c r="B49" s="133"/>
      <c r="C49" s="116">
        <v>0</v>
      </c>
      <c r="D49" s="46"/>
      <c r="E49" s="46"/>
    </row>
    <row r="50" spans="1:5" ht="15.75" thickBot="1" x14ac:dyDescent="0.3">
      <c r="A50" s="26" t="s">
        <v>44</v>
      </c>
      <c r="B50" s="127">
        <f>SUM(B51:B57)</f>
        <v>0</v>
      </c>
      <c r="C50" s="113">
        <f>SUM(C51:C57)</f>
        <v>0</v>
      </c>
      <c r="D50" s="28"/>
      <c r="E50" s="28"/>
    </row>
    <row r="51" spans="1:5" s="6" customFormat="1" x14ac:dyDescent="0.25">
      <c r="A51" s="29" t="s">
        <v>45</v>
      </c>
      <c r="B51" s="49" t="s">
        <v>104</v>
      </c>
      <c r="C51" s="93" t="s">
        <v>104</v>
      </c>
      <c r="D51" s="31">
        <v>0</v>
      </c>
      <c r="E51" s="31"/>
    </row>
    <row r="52" spans="1:5" s="6" customFormat="1" x14ac:dyDescent="0.25">
      <c r="A52" s="29" t="s">
        <v>46</v>
      </c>
      <c r="B52" s="49" t="s">
        <v>104</v>
      </c>
      <c r="C52" s="93" t="s">
        <v>104</v>
      </c>
      <c r="D52" s="31">
        <v>0</v>
      </c>
      <c r="E52" s="31"/>
    </row>
    <row r="53" spans="1:5" s="6" customFormat="1" x14ac:dyDescent="0.25">
      <c r="A53" s="29" t="s">
        <v>47</v>
      </c>
      <c r="B53" s="49" t="s">
        <v>104</v>
      </c>
      <c r="C53" s="93" t="s">
        <v>104</v>
      </c>
      <c r="D53" s="31">
        <v>0</v>
      </c>
      <c r="E53" s="31"/>
    </row>
    <row r="54" spans="1:5" s="10" customFormat="1" x14ac:dyDescent="0.25">
      <c r="A54" s="44" t="s">
        <v>48</v>
      </c>
      <c r="B54" s="133" t="s">
        <v>104</v>
      </c>
      <c r="C54" s="116" t="s">
        <v>104</v>
      </c>
      <c r="D54" s="46">
        <v>0</v>
      </c>
      <c r="E54" s="46"/>
    </row>
    <row r="55" spans="1:5" s="6" customFormat="1" x14ac:dyDescent="0.25">
      <c r="A55" s="29" t="s">
        <v>49</v>
      </c>
      <c r="B55" s="49" t="s">
        <v>104</v>
      </c>
      <c r="C55" s="93" t="s">
        <v>104</v>
      </c>
      <c r="D55" s="31">
        <v>0</v>
      </c>
      <c r="E55" s="31"/>
    </row>
    <row r="56" spans="1:5" s="6" customFormat="1" x14ac:dyDescent="0.25">
      <c r="A56" s="29" t="s">
        <v>50</v>
      </c>
      <c r="B56" s="49" t="s">
        <v>104</v>
      </c>
      <c r="C56" s="93" t="s">
        <v>104</v>
      </c>
      <c r="D56" s="31">
        <v>0</v>
      </c>
      <c r="E56" s="31"/>
    </row>
    <row r="57" spans="1:5" s="10" customFormat="1" ht="15.75" thickBot="1" x14ac:dyDescent="0.3">
      <c r="A57" s="44" t="s">
        <v>51</v>
      </c>
      <c r="B57" s="133" t="s">
        <v>104</v>
      </c>
      <c r="C57" s="116" t="s">
        <v>104</v>
      </c>
      <c r="D57" s="46">
        <v>0</v>
      </c>
      <c r="E57" s="46"/>
    </row>
    <row r="58" spans="1:5" ht="15.75" thickBot="1" x14ac:dyDescent="0.3">
      <c r="A58" s="26" t="s">
        <v>52</v>
      </c>
      <c r="B58" s="127">
        <f>SUM(B59:B67)</f>
        <v>116490870</v>
      </c>
      <c r="C58" s="113">
        <f>SUM(C59:C67)</f>
        <v>1933562.14</v>
      </c>
      <c r="D58" s="28"/>
      <c r="E58" s="28"/>
    </row>
    <row r="59" spans="1:5" s="11" customFormat="1" x14ac:dyDescent="0.25">
      <c r="A59" s="41" t="s">
        <v>53</v>
      </c>
      <c r="B59" s="49">
        <v>94855000</v>
      </c>
      <c r="C59" s="93">
        <v>1028170.83</v>
      </c>
      <c r="D59" s="49"/>
      <c r="E59" s="49"/>
    </row>
    <row r="60" spans="1:5" s="6" customFormat="1" x14ac:dyDescent="0.25">
      <c r="A60" s="29" t="s">
        <v>54</v>
      </c>
      <c r="B60" s="49">
        <v>200000</v>
      </c>
      <c r="C60" s="93">
        <v>0</v>
      </c>
      <c r="D60" s="31"/>
      <c r="E60" s="31"/>
    </row>
    <row r="61" spans="1:5" s="6" customFormat="1" x14ac:dyDescent="0.25">
      <c r="A61" s="29" t="s">
        <v>55</v>
      </c>
      <c r="B61" s="49" t="s">
        <v>104</v>
      </c>
      <c r="C61" s="93">
        <v>0</v>
      </c>
      <c r="D61" s="31"/>
      <c r="E61" s="31"/>
    </row>
    <row r="62" spans="1:5" s="6" customFormat="1" x14ac:dyDescent="0.25">
      <c r="A62" s="29" t="s">
        <v>56</v>
      </c>
      <c r="B62" s="49">
        <v>18100000</v>
      </c>
      <c r="C62" s="93">
        <v>0</v>
      </c>
      <c r="D62" s="31"/>
      <c r="E62" s="31"/>
    </row>
    <row r="63" spans="1:5" s="6" customFormat="1" x14ac:dyDescent="0.25">
      <c r="A63" s="29" t="s">
        <v>57</v>
      </c>
      <c r="B63" s="49">
        <v>1750870</v>
      </c>
      <c r="C63" s="93">
        <v>725868.47</v>
      </c>
      <c r="D63" s="31"/>
      <c r="E63" s="80"/>
    </row>
    <row r="64" spans="1:5" s="6" customFormat="1" x14ac:dyDescent="0.25">
      <c r="A64" s="29" t="s">
        <v>58</v>
      </c>
      <c r="B64" s="49">
        <v>110000</v>
      </c>
      <c r="C64" s="93">
        <v>101775</v>
      </c>
      <c r="D64" s="31"/>
      <c r="E64" s="31"/>
    </row>
    <row r="65" spans="1:5" s="6" customFormat="1" x14ac:dyDescent="0.25">
      <c r="A65" s="29" t="s">
        <v>59</v>
      </c>
      <c r="B65" s="49" t="s">
        <v>104</v>
      </c>
      <c r="C65" s="93">
        <v>0</v>
      </c>
      <c r="D65" s="31"/>
      <c r="E65" s="31"/>
    </row>
    <row r="66" spans="1:5" s="6" customFormat="1" x14ac:dyDescent="0.25">
      <c r="A66" s="29" t="s">
        <v>60</v>
      </c>
      <c r="B66" s="49">
        <v>1125000</v>
      </c>
      <c r="C66" s="93">
        <v>77747.839999999997</v>
      </c>
      <c r="D66" s="31"/>
      <c r="E66" s="31"/>
    </row>
    <row r="67" spans="1:5" s="6" customFormat="1" ht="15.75" thickBot="1" x14ac:dyDescent="0.3">
      <c r="A67" s="44" t="s">
        <v>61</v>
      </c>
      <c r="B67" s="133">
        <v>350000</v>
      </c>
      <c r="C67" s="116">
        <v>0</v>
      </c>
      <c r="D67" s="46"/>
      <c r="E67" s="46"/>
    </row>
    <row r="68" spans="1:5" ht="15.75" thickBot="1" x14ac:dyDescent="0.3">
      <c r="A68" s="26" t="s">
        <v>62</v>
      </c>
      <c r="B68" s="127">
        <f>SUM(B69:B72)</f>
        <v>746630</v>
      </c>
      <c r="C68" s="113">
        <f>SUM(C69:C72)</f>
        <v>0</v>
      </c>
      <c r="D68" s="28">
        <f t="shared" ref="D68:E68" si="3">SUM(D69:D72)</f>
        <v>0</v>
      </c>
      <c r="E68" s="28">
        <f t="shared" si="3"/>
        <v>0</v>
      </c>
    </row>
    <row r="69" spans="1:5" x14ac:dyDescent="0.25">
      <c r="A69" s="29" t="s">
        <v>63</v>
      </c>
      <c r="B69" s="130">
        <v>746630</v>
      </c>
      <c r="C69" s="115">
        <v>0</v>
      </c>
      <c r="D69" s="40"/>
      <c r="E69" s="40"/>
    </row>
    <row r="70" spans="1:5" x14ac:dyDescent="0.25">
      <c r="A70" s="29" t="s">
        <v>64</v>
      </c>
      <c r="B70" s="130" t="s">
        <v>104</v>
      </c>
      <c r="C70" s="115">
        <v>0</v>
      </c>
      <c r="D70" s="40"/>
      <c r="E70" s="40"/>
    </row>
    <row r="71" spans="1:5" x14ac:dyDescent="0.25">
      <c r="A71" s="29" t="s">
        <v>65</v>
      </c>
      <c r="B71" s="130" t="s">
        <v>104</v>
      </c>
      <c r="C71" s="115">
        <v>0</v>
      </c>
      <c r="D71" s="40"/>
      <c r="E71" s="40"/>
    </row>
    <row r="72" spans="1:5" s="2" customFormat="1" ht="24.75" thickBot="1" x14ac:dyDescent="0.3">
      <c r="A72" s="36" t="s">
        <v>66</v>
      </c>
      <c r="B72" s="134" t="s">
        <v>104</v>
      </c>
      <c r="C72" s="117">
        <v>0</v>
      </c>
      <c r="D72" s="52"/>
      <c r="E72" s="52"/>
    </row>
    <row r="73" spans="1:5" ht="15.75" thickBot="1" x14ac:dyDescent="0.3">
      <c r="A73" s="26" t="s">
        <v>67</v>
      </c>
      <c r="B73" s="127">
        <f>SUM(B74:B75)</f>
        <v>0</v>
      </c>
      <c r="C73" s="113">
        <f>SUM(C74:C75)</f>
        <v>0</v>
      </c>
      <c r="D73" s="28"/>
      <c r="E73" s="28"/>
    </row>
    <row r="74" spans="1:5" x14ac:dyDescent="0.25">
      <c r="A74" s="29" t="s">
        <v>68</v>
      </c>
      <c r="B74" s="49" t="s">
        <v>104</v>
      </c>
      <c r="C74" s="93">
        <v>0</v>
      </c>
      <c r="D74" s="31"/>
      <c r="E74" s="31"/>
    </row>
    <row r="75" spans="1:5" ht="24.75" thickBot="1" x14ac:dyDescent="0.3">
      <c r="A75" s="29" t="s">
        <v>69</v>
      </c>
      <c r="B75" s="49" t="s">
        <v>104</v>
      </c>
      <c r="C75" s="93">
        <v>0</v>
      </c>
      <c r="D75" s="31"/>
      <c r="E75" s="31"/>
    </row>
    <row r="76" spans="1:5" ht="15.75" thickBot="1" x14ac:dyDescent="0.3">
      <c r="A76" s="26" t="s">
        <v>70</v>
      </c>
      <c r="B76" s="127">
        <f>SUM(B77:B79)</f>
        <v>0</v>
      </c>
      <c r="C76" s="113">
        <f>SUM(C77:C79)</f>
        <v>0</v>
      </c>
      <c r="D76" s="28">
        <f t="shared" ref="D76:E76" si="4">SUM(D77:D79)</f>
        <v>0</v>
      </c>
      <c r="E76" s="28">
        <f t="shared" si="4"/>
        <v>0</v>
      </c>
    </row>
    <row r="77" spans="1:5" x14ac:dyDescent="0.25">
      <c r="A77" s="29" t="s">
        <v>71</v>
      </c>
      <c r="B77" s="49" t="s">
        <v>104</v>
      </c>
      <c r="C77" s="93">
        <v>0</v>
      </c>
      <c r="D77" s="31"/>
      <c r="E77" s="31"/>
    </row>
    <row r="78" spans="1:5" x14ac:dyDescent="0.25">
      <c r="A78" s="29" t="s">
        <v>72</v>
      </c>
      <c r="B78" s="49" t="s">
        <v>104</v>
      </c>
      <c r="C78" s="93">
        <v>0</v>
      </c>
      <c r="D78" s="31"/>
      <c r="E78" s="31"/>
    </row>
    <row r="79" spans="1:5" ht="24" x14ac:dyDescent="0.25">
      <c r="A79" s="29" t="s">
        <v>73</v>
      </c>
      <c r="B79" s="49" t="s">
        <v>104</v>
      </c>
      <c r="C79" s="93">
        <v>0</v>
      </c>
      <c r="D79" s="31"/>
      <c r="E79" s="31"/>
    </row>
    <row r="80" spans="1:5" x14ac:dyDescent="0.25">
      <c r="A80" s="122" t="s">
        <v>74</v>
      </c>
      <c r="B80" s="135">
        <f>B16+B22+B32+B42+B50+B58+B68+B73+B76</f>
        <v>2380485288</v>
      </c>
      <c r="C80" s="121">
        <f>C16+C22+C32+C42+C50+C58+C68+C73+C76</f>
        <v>966923164.32000005</v>
      </c>
      <c r="D80" s="123">
        <f t="shared" ref="D80:E80" si="5">D16+D22+D32+D42+D50+D58+D68+D73+D76</f>
        <v>0</v>
      </c>
      <c r="E80" s="123">
        <f t="shared" si="5"/>
        <v>0</v>
      </c>
    </row>
    <row r="81" spans="1:6" x14ac:dyDescent="0.25">
      <c r="A81" s="36"/>
      <c r="B81" s="43"/>
      <c r="C81" s="88"/>
      <c r="D81" s="35"/>
      <c r="E81" s="35"/>
    </row>
    <row r="82" spans="1:6" ht="15.75" thickBot="1" x14ac:dyDescent="0.3">
      <c r="A82" s="23" t="s">
        <v>75</v>
      </c>
      <c r="B82" s="57"/>
      <c r="C82" s="118"/>
      <c r="D82" s="57"/>
      <c r="E82" s="57"/>
    </row>
    <row r="83" spans="1:6" ht="15.75" thickBot="1" x14ac:dyDescent="0.3">
      <c r="A83" s="26" t="s">
        <v>76</v>
      </c>
      <c r="B83" s="28">
        <v>0</v>
      </c>
      <c r="C83" s="113">
        <f>SUM(C84:C85)</f>
        <v>0</v>
      </c>
      <c r="D83" s="28"/>
      <c r="E83" s="28"/>
    </row>
    <row r="84" spans="1:6" x14ac:dyDescent="0.25">
      <c r="A84" s="29" t="s">
        <v>77</v>
      </c>
      <c r="B84" s="31" t="s">
        <v>104</v>
      </c>
      <c r="C84" s="93" t="s">
        <v>104</v>
      </c>
      <c r="D84" s="31">
        <v>0</v>
      </c>
      <c r="E84" s="31"/>
    </row>
    <row r="85" spans="1:6" ht="15.75" thickBot="1" x14ac:dyDescent="0.3">
      <c r="A85" s="29" t="s">
        <v>78</v>
      </c>
      <c r="B85" s="31" t="s">
        <v>104</v>
      </c>
      <c r="C85" s="93" t="s">
        <v>104</v>
      </c>
      <c r="D85" s="31">
        <v>0</v>
      </c>
      <c r="E85" s="31"/>
    </row>
    <row r="86" spans="1:6" ht="15.75" thickBot="1" x14ac:dyDescent="0.3">
      <c r="A86" s="26" t="s">
        <v>79</v>
      </c>
      <c r="B86" s="28">
        <v>0</v>
      </c>
      <c r="C86" s="113">
        <f>SUM(C87:C88)</f>
        <v>0</v>
      </c>
      <c r="D86" s="28"/>
      <c r="E86" s="28"/>
    </row>
    <row r="87" spans="1:6" x14ac:dyDescent="0.25">
      <c r="A87" s="29" t="s">
        <v>80</v>
      </c>
      <c r="B87" s="31" t="s">
        <v>104</v>
      </c>
      <c r="C87" s="93" t="s">
        <v>104</v>
      </c>
      <c r="D87" s="31">
        <v>0</v>
      </c>
      <c r="E87" s="31"/>
    </row>
    <row r="88" spans="1:6" ht="15.75" thickBot="1" x14ac:dyDescent="0.3">
      <c r="A88" s="29" t="s">
        <v>81</v>
      </c>
      <c r="B88" s="40" t="s">
        <v>104</v>
      </c>
      <c r="C88" s="115" t="s">
        <v>104</v>
      </c>
      <c r="D88" s="40">
        <v>0</v>
      </c>
      <c r="E88" s="40"/>
    </row>
    <row r="89" spans="1:6" ht="15.75" thickBot="1" x14ac:dyDescent="0.3">
      <c r="A89" s="26" t="s">
        <v>82</v>
      </c>
      <c r="B89" s="28">
        <v>0</v>
      </c>
      <c r="C89" s="113">
        <f>SUM(C90)</f>
        <v>0</v>
      </c>
      <c r="D89" s="28"/>
      <c r="E89" s="28"/>
    </row>
    <row r="90" spans="1:6" ht="15.75" thickBot="1" x14ac:dyDescent="0.3">
      <c r="A90" s="29" t="s">
        <v>83</v>
      </c>
      <c r="B90" s="59" t="s">
        <v>104</v>
      </c>
      <c r="C90" s="119" t="s">
        <v>104</v>
      </c>
      <c r="D90" s="59">
        <v>0</v>
      </c>
      <c r="E90" s="59"/>
    </row>
    <row r="91" spans="1:6" ht="15.75" thickBot="1" x14ac:dyDescent="0.3">
      <c r="A91" s="53" t="s">
        <v>84</v>
      </c>
      <c r="B91" s="28">
        <v>0</v>
      </c>
      <c r="C91" s="113">
        <f>C83+C86+C89</f>
        <v>0</v>
      </c>
      <c r="D91" s="28">
        <f t="shared" ref="D91:E91" si="6">D83+D86+D89</f>
        <v>0</v>
      </c>
      <c r="E91" s="28">
        <f t="shared" si="6"/>
        <v>0</v>
      </c>
      <c r="F91" s="13"/>
    </row>
    <row r="92" spans="1:6" ht="15.75" thickBot="1" x14ac:dyDescent="0.3">
      <c r="A92" s="60"/>
      <c r="B92" s="124"/>
      <c r="C92" s="120"/>
      <c r="D92" s="103"/>
      <c r="E92" s="74"/>
    </row>
    <row r="93" spans="1:6" ht="15.75" thickBot="1" x14ac:dyDescent="0.3">
      <c r="A93" s="62" t="s">
        <v>85</v>
      </c>
      <c r="B93" s="125">
        <f>B80+B91</f>
        <v>2380485288</v>
      </c>
      <c r="C93" s="71">
        <f>C80+C91</f>
        <v>966923164.32000005</v>
      </c>
      <c r="D93" s="102">
        <f>B93-C93</f>
        <v>1413562123.6799998</v>
      </c>
      <c r="E93" s="105">
        <f>E14</f>
        <v>481629018</v>
      </c>
    </row>
    <row r="94" spans="1:6" x14ac:dyDescent="0.25">
      <c r="A94" s="60"/>
      <c r="B94" s="61"/>
      <c r="C94" s="60"/>
      <c r="D94" s="60"/>
      <c r="E94" s="60"/>
    </row>
    <row r="95" spans="1:6" ht="24.75" x14ac:dyDescent="0.25">
      <c r="A95" s="150" t="s">
        <v>111</v>
      </c>
      <c r="B95" s="61"/>
      <c r="C95" s="60"/>
      <c r="D95" s="60"/>
      <c r="E95" s="60"/>
    </row>
    <row r="96" spans="1:6" ht="24.75" x14ac:dyDescent="0.25">
      <c r="A96" s="150" t="s">
        <v>112</v>
      </c>
      <c r="B96" s="61"/>
      <c r="C96" s="60"/>
      <c r="D96" s="60"/>
      <c r="E96" s="60"/>
    </row>
    <row r="97" spans="1:5" ht="60.75" x14ac:dyDescent="0.25">
      <c r="A97" s="150" t="s">
        <v>113</v>
      </c>
      <c r="B97" s="61"/>
      <c r="C97" s="60"/>
      <c r="D97" s="60"/>
      <c r="E97" s="60"/>
    </row>
    <row r="98" spans="1:5" x14ac:dyDescent="0.25">
      <c r="A98" s="60"/>
      <c r="B98" s="61"/>
      <c r="C98" s="60"/>
      <c r="D98" s="60"/>
      <c r="E98" s="60"/>
    </row>
    <row r="99" spans="1:5" x14ac:dyDescent="0.25">
      <c r="A99" s="63" t="s">
        <v>86</v>
      </c>
      <c r="B99" s="143" t="s">
        <v>110</v>
      </c>
      <c r="C99" s="143"/>
      <c r="D99" s="143"/>
      <c r="E99" s="143"/>
    </row>
    <row r="100" spans="1:5" x14ac:dyDescent="0.25">
      <c r="A100" s="60"/>
      <c r="B100" s="61"/>
      <c r="C100" s="60"/>
      <c r="D100" s="60"/>
      <c r="E100" s="60"/>
    </row>
    <row r="101" spans="1:5" x14ac:dyDescent="0.25">
      <c r="A101" s="60" t="s">
        <v>88</v>
      </c>
      <c r="B101" s="110"/>
      <c r="C101" s="111" t="s">
        <v>106</v>
      </c>
      <c r="D101" s="111"/>
      <c r="E101" s="111"/>
    </row>
    <row r="102" spans="1:5" x14ac:dyDescent="0.25">
      <c r="A102" s="106" t="s">
        <v>95</v>
      </c>
      <c r="B102" s="147" t="s">
        <v>109</v>
      </c>
      <c r="C102" s="147"/>
      <c r="D102" s="147"/>
      <c r="E102" s="147"/>
    </row>
    <row r="103" spans="1:5" x14ac:dyDescent="0.25">
      <c r="A103" s="107" t="s">
        <v>96</v>
      </c>
      <c r="B103" s="108"/>
      <c r="C103" s="148" t="s">
        <v>107</v>
      </c>
      <c r="D103" s="148"/>
      <c r="E103" s="109"/>
    </row>
    <row r="104" spans="1:5" x14ac:dyDescent="0.25">
      <c r="A104" s="145" t="s">
        <v>92</v>
      </c>
      <c r="B104" s="145"/>
      <c r="C104" s="145"/>
      <c r="D104" s="145"/>
      <c r="E104" s="145"/>
    </row>
    <row r="105" spans="1:5" ht="6" customHeight="1" x14ac:dyDescent="0.25">
      <c r="A105" s="145"/>
      <c r="B105" s="145"/>
      <c r="C105" s="145"/>
      <c r="D105" s="145"/>
      <c r="E105" s="145"/>
    </row>
    <row r="106" spans="1:5" ht="3" hidden="1" customHeight="1" x14ac:dyDescent="0.25">
      <c r="A106" s="145"/>
      <c r="B106" s="145"/>
      <c r="C106" s="145"/>
      <c r="D106" s="145"/>
      <c r="E106" s="145"/>
    </row>
    <row r="107" spans="1:5" hidden="1" x14ac:dyDescent="0.25">
      <c r="A107" s="145"/>
      <c r="B107" s="145"/>
      <c r="C107" s="145"/>
      <c r="D107" s="145"/>
      <c r="E107" s="145"/>
    </row>
    <row r="108" spans="1:5" x14ac:dyDescent="0.25">
      <c r="A108" s="60"/>
      <c r="B108" s="61"/>
      <c r="C108" s="60"/>
      <c r="D108" s="60"/>
      <c r="E108" s="60"/>
    </row>
    <row r="109" spans="1:5" x14ac:dyDescent="0.25">
      <c r="A109" s="149" t="s">
        <v>88</v>
      </c>
      <c r="B109" s="149"/>
      <c r="C109" s="149"/>
      <c r="D109" s="149"/>
      <c r="E109" s="149"/>
    </row>
    <row r="110" spans="1:5" x14ac:dyDescent="0.25">
      <c r="A110" s="147" t="s">
        <v>105</v>
      </c>
      <c r="B110" s="147"/>
      <c r="C110" s="147"/>
      <c r="D110" s="147"/>
      <c r="E110" s="147"/>
    </row>
    <row r="111" spans="1:5" x14ac:dyDescent="0.25">
      <c r="A111" s="146" t="s">
        <v>94</v>
      </c>
      <c r="B111" s="146"/>
      <c r="C111" s="146"/>
      <c r="D111" s="146"/>
      <c r="E111" s="146"/>
    </row>
  </sheetData>
  <mergeCells count="13">
    <mergeCell ref="A111:E111"/>
    <mergeCell ref="B99:E99"/>
    <mergeCell ref="B102:E102"/>
    <mergeCell ref="C103:D103"/>
    <mergeCell ref="A104:E107"/>
    <mergeCell ref="A109:E109"/>
    <mergeCell ref="A110:E110"/>
    <mergeCell ref="A10:E10"/>
    <mergeCell ref="A5:E5"/>
    <mergeCell ref="A6:E6"/>
    <mergeCell ref="A7:E7"/>
    <mergeCell ref="A8:E8"/>
    <mergeCell ref="A9:E9"/>
  </mergeCells>
  <pageMargins left="0.70866141732283472" right="0.70866141732283472" top="0.74803149606299213" bottom="0.74803149606299213" header="0.31496062992125984" footer="0.31496062992125984"/>
  <pageSetup scale="7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Enero 2020</vt:lpstr>
      <vt:lpstr>Febrero 2020</vt:lpstr>
      <vt:lpstr>Mayo 2020</vt:lpstr>
      <vt:lpstr>Junio 2020</vt:lpstr>
      <vt:lpstr>Agosto 2021</vt:lpstr>
      <vt:lpstr>Hoja3</vt:lpstr>
      <vt:lpstr>'Agosto 2021'!Área_de_impresión</vt:lpstr>
      <vt:lpstr>'Enero 2020'!Área_de_impresión</vt:lpstr>
      <vt:lpstr>'Febrero 2020'!Área_de_impresión</vt:lpstr>
      <vt:lpstr>'Junio 2020'!Área_de_impresión</vt:lpstr>
      <vt:lpstr>'Mayo 2020'!Área_de_impresión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2021-10-12T13:45:28Z</dcterms:modified>
</cp:coreProperties>
</file>